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00" windowHeight="6285" activeTab="0"/>
  </bookViews>
  <sheets>
    <sheet name="Izvješć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<sst xmlns="http://schemas.openxmlformats.org/spreadsheetml/2006/main" count="512" uniqueCount="267">
  <si>
    <t>REPUBLIKA HRVATSKA</t>
  </si>
  <si>
    <t>MINISTARSTVO ZNANOSTI  I ŠPORTA</t>
  </si>
  <si>
    <t>GRAD ČAKOVEC</t>
  </si>
  <si>
    <t>III. OSNOVNA ŠKOLA ČAKOVEC</t>
  </si>
  <si>
    <t>PRIHODI I PRIMICI</t>
  </si>
  <si>
    <t>Naziv računa</t>
  </si>
  <si>
    <t xml:space="preserve">                              </t>
  </si>
  <si>
    <t>Donacije</t>
  </si>
  <si>
    <t xml:space="preserve">                               -Grad</t>
  </si>
  <si>
    <t xml:space="preserve">                              - Županija</t>
  </si>
  <si>
    <t>Prihodi od prodaje stanova</t>
  </si>
  <si>
    <t>UKUPNI PRIHODI</t>
  </si>
  <si>
    <t>Doprinosi na plaće</t>
  </si>
  <si>
    <t>Ostali rashodi za zaposlene</t>
  </si>
  <si>
    <t>Službena putovanja</t>
  </si>
  <si>
    <t>Uredski i ostali materijal</t>
  </si>
  <si>
    <t>Energija</t>
  </si>
  <si>
    <t>Materijal za tekuće održavanje</t>
  </si>
  <si>
    <t>Sitni inventar</t>
  </si>
  <si>
    <t>Računalne usluge</t>
  </si>
  <si>
    <t>Ostale usluge</t>
  </si>
  <si>
    <t>Reprezentacija</t>
  </si>
  <si>
    <t>Članarine</t>
  </si>
  <si>
    <t>Bankarske usluge</t>
  </si>
  <si>
    <t>Zatezna kamata</t>
  </si>
  <si>
    <t>Uredska oprema inamještaj</t>
  </si>
  <si>
    <t>Seminari i savjetovanja</t>
  </si>
  <si>
    <t>Intelektualne usluge</t>
  </si>
  <si>
    <t>UKUPNO:</t>
  </si>
  <si>
    <t>Naknade za prijevoz</t>
  </si>
  <si>
    <t>Ostali nespomenuti rashodi</t>
  </si>
  <si>
    <t>Ostali nespom. prihodi</t>
  </si>
  <si>
    <t>SVEUKUPNO:</t>
  </si>
  <si>
    <t>Usluge tekućeg i invest. odr.</t>
  </si>
  <si>
    <t>Usluge telefona, pošte i prijevoza</t>
  </si>
  <si>
    <t>IZDACI</t>
  </si>
  <si>
    <t>IZDACI ZA DUGOTRAJNU IMOVINU</t>
  </si>
  <si>
    <t>Prihodi iz proračuna</t>
  </si>
  <si>
    <t>Namirnice</t>
  </si>
  <si>
    <t>Ostali nespomenuti financijski r.</t>
  </si>
  <si>
    <t>Ravnateljica škole:</t>
  </si>
  <si>
    <t>Kamate na dep. po viđ.</t>
  </si>
  <si>
    <t>Komunalna usluga</t>
  </si>
  <si>
    <t>Pristojbe i naknade</t>
  </si>
  <si>
    <t>Knjige</t>
  </si>
  <si>
    <t>Naknade troškova zaposlenima</t>
  </si>
  <si>
    <t>Službena radna odjeća i obuća</t>
  </si>
  <si>
    <t>Izdaci za materijal i energiju</t>
  </si>
  <si>
    <t>Rashodi za usluge</t>
  </si>
  <si>
    <t>Donacije- tekuće</t>
  </si>
  <si>
    <t>Donacije - kapitalne</t>
  </si>
  <si>
    <t>Račun i rač. plana</t>
  </si>
  <si>
    <t>Ostvareno u izvještajnom razdoblju prethodne godine</t>
  </si>
  <si>
    <t>Prihodi po posebnim propisima</t>
  </si>
  <si>
    <t>Prihodi od imovine</t>
  </si>
  <si>
    <t xml:space="preserve">Donacije </t>
  </si>
  <si>
    <t>Prihodi od grada</t>
  </si>
  <si>
    <t>Decentralizirane funkcije</t>
  </si>
  <si>
    <t>Produženi boravak</t>
  </si>
  <si>
    <t>Sufinanciranje cijene usluge</t>
  </si>
  <si>
    <t>Prihodi s osnove osiguranja (štete)</t>
  </si>
  <si>
    <t>Ostali nespomenuti prihodi  (upl.)</t>
  </si>
  <si>
    <t xml:space="preserve">Ostali prihodi </t>
  </si>
  <si>
    <t>Prihodi poslovanja</t>
  </si>
  <si>
    <t>Rashodi poslovanja</t>
  </si>
  <si>
    <t>Rashodi za zaposlene</t>
  </si>
  <si>
    <t>Materijalni rashodi</t>
  </si>
  <si>
    <t>Usluge promodžbe i informiranja</t>
  </si>
  <si>
    <t>Nak. troš.osobama izvan r. od.</t>
  </si>
  <si>
    <t xml:space="preserve">Ostali rashodi </t>
  </si>
  <si>
    <t>RASPOLOŽIV VIŠAK U SLJEDEĆEM RAZDOBLJU</t>
  </si>
  <si>
    <t>Ostvareno u izvještajnom razdoblju tekuće  godine</t>
  </si>
  <si>
    <t>Ostvareno u izvještajnom razdoblju tekuće godine</t>
  </si>
  <si>
    <t>Zakupnine i najamnine</t>
  </si>
  <si>
    <t>Prihodi od prodaje proiz. i robe i pruženih usluga</t>
  </si>
  <si>
    <t>Ostale naknade troškove zaposlenima</t>
  </si>
  <si>
    <t>Ostali nspom. rashodi</t>
  </si>
  <si>
    <t>Uređaji, strojevi i oprema za ostale namjene</t>
  </si>
  <si>
    <t>OstalifFinancijski izdaci</t>
  </si>
  <si>
    <t>Indeks tekuća u odnosu na prošlu godinu</t>
  </si>
  <si>
    <t>Plaće za zaposlene za red. Rad</t>
  </si>
  <si>
    <t>Plaće za prekovremeni rad</t>
  </si>
  <si>
    <t>Plaće za posebne uvjete</t>
  </si>
  <si>
    <t>Tekuće pomoći od izvanprpračunskih korisnika</t>
  </si>
  <si>
    <t>Tekuće pomoći iz nenadležnog proračuna</t>
  </si>
  <si>
    <t>Plaće bruto</t>
  </si>
  <si>
    <t>Indeks ostvareno u odnosu na planirano</t>
  </si>
  <si>
    <t>ulaganje u računalne programa</t>
  </si>
  <si>
    <t>VIŠAK PRIHODA IZ PRETHODNE GODINE</t>
  </si>
  <si>
    <t>Ostali prihodi za posebne namjene</t>
  </si>
  <si>
    <t>Tekuće pomoći iz proračuna JLStemeljem prijenosa EU sredstava</t>
  </si>
  <si>
    <t xml:space="preserve">Ostale naknade građanima i kućanstvima </t>
  </si>
  <si>
    <t>Prihodi za nabavu kap. Im.</t>
  </si>
  <si>
    <t>Oprema za održavanje i zaštitu</t>
  </si>
  <si>
    <t>Kapitalne pomoći iz nenadležnog proračuna</t>
  </si>
  <si>
    <t>Prihodi od iznajmljivanja</t>
  </si>
  <si>
    <t>Naknade za rad predstavničkih  i izvršnih tijela i sl.</t>
  </si>
  <si>
    <t>licence</t>
  </si>
  <si>
    <t>Komunikacijska oprema</t>
  </si>
  <si>
    <t>program školstva</t>
  </si>
  <si>
    <t>Prihodi od prodaje</t>
  </si>
  <si>
    <t>Zdravsrvene i laborat.  usluge</t>
  </si>
  <si>
    <t>Pomoći iz inozemstva i subjekata unutar općeg proračuna</t>
  </si>
  <si>
    <t>pomoćnici u nastavi</t>
  </si>
  <si>
    <t>Premija osiguranja</t>
  </si>
  <si>
    <t>Licence</t>
  </si>
  <si>
    <t>Nataša Hajdinjak, mag.prim educ.</t>
  </si>
  <si>
    <t>Dopr za obavezno zdr. osig.</t>
  </si>
  <si>
    <t>Dopr. za zapošljavanje</t>
  </si>
  <si>
    <t>Naknada za prijevoz</t>
  </si>
  <si>
    <t>Ukupno</t>
  </si>
  <si>
    <t>Ukupno prihodi</t>
  </si>
  <si>
    <t>intlektualne i osobne usluge</t>
  </si>
  <si>
    <t>Naknada troškova osobama izvan radnog odnosa</t>
  </si>
  <si>
    <t>Ostale naknade za rad</t>
  </si>
  <si>
    <t>Premije osiguranja</t>
  </si>
  <si>
    <t>bankarske usluge</t>
  </si>
  <si>
    <t>Naknade građanima u novcu</t>
  </si>
  <si>
    <t>Naknade građanima u naturi</t>
  </si>
  <si>
    <t>Uredska oprema i namještaj</t>
  </si>
  <si>
    <t>Sportska i glazbena oprema</t>
  </si>
  <si>
    <t>Uredski materijal</t>
  </si>
  <si>
    <t>sitni inventar</t>
  </si>
  <si>
    <t>Rashodi za financiranje redovne djelatnosti</t>
  </si>
  <si>
    <t>Kapitalne pomoći iz nadležnog proračuna</t>
  </si>
  <si>
    <t>Stručno usavršavanje</t>
  </si>
  <si>
    <t>Mat. I dijelovi za inves. I tek održ.</t>
  </si>
  <si>
    <t>Službena i radna odjeća i obuća</t>
  </si>
  <si>
    <t>Usluge tek. I invest. Održ.</t>
  </si>
  <si>
    <t>Usluge promidžbe  i infor,</t>
  </si>
  <si>
    <t>Komun alne usluge</t>
  </si>
  <si>
    <t>Zakupnine i najmanine</t>
  </si>
  <si>
    <t>Zd. I vet. Usluge</t>
  </si>
  <si>
    <t>Ostale naknade troškova zaposl.</t>
  </si>
  <si>
    <t>Zatezne kamate</t>
  </si>
  <si>
    <t>Sufinanciranje  roditelja</t>
  </si>
  <si>
    <t>Grad Čakovec</t>
  </si>
  <si>
    <t>PRIHODI UKUPNO</t>
  </si>
  <si>
    <t>Mat. I dijelovi za tek. I invest. Održ.</t>
  </si>
  <si>
    <t>Materijal i sirovine</t>
  </si>
  <si>
    <t>DONACIJE</t>
  </si>
  <si>
    <t>Oprema za ostale namjene</t>
  </si>
  <si>
    <t>Bruto plaće</t>
  </si>
  <si>
    <t>ZBIRNO IZVJEŠĆE PO EKONOMSKOJ KLASIFIKACIJI</t>
  </si>
  <si>
    <t>INDEKS U ODNOSU NA PLAN</t>
  </si>
  <si>
    <t>PROGRAM PRODUŽENOG BORAVKA</t>
  </si>
  <si>
    <t>Materijal i sorovine</t>
  </si>
  <si>
    <t>Pomoći od izvanpror. Korisnika</t>
  </si>
  <si>
    <t>Tekući prijeosi temeljem EU sred.</t>
  </si>
  <si>
    <t>Prihodi iz nadležnog proračuna</t>
  </si>
  <si>
    <t>Materijal isirovine</t>
  </si>
  <si>
    <t xml:space="preserve">Prihodi od prodaje proizvoda </t>
  </si>
  <si>
    <t>Prihodi od pruženih usluga</t>
  </si>
  <si>
    <t>Tekuće donacije</t>
  </si>
  <si>
    <t>Kapitalne donacije</t>
  </si>
  <si>
    <t>Prodaja stanova</t>
  </si>
  <si>
    <t>ulag. U rač. Prog.</t>
  </si>
  <si>
    <t>Sitn i inventar</t>
  </si>
  <si>
    <t>Ostali nesp. Rashodi</t>
  </si>
  <si>
    <t>Dnevnice za sl. put u zemlji</t>
  </si>
  <si>
    <t>Naknada za smještaj</t>
  </si>
  <si>
    <t>Naknada za prijevoz u inoz.</t>
  </si>
  <si>
    <t>Ostali rashodi sl. puz.</t>
  </si>
  <si>
    <t>Naknad tr. Sl. puta osobama izvan r.o.</t>
  </si>
  <si>
    <t>ostali nesp. Rashodi posl.</t>
  </si>
  <si>
    <t>ostali prihodi</t>
  </si>
  <si>
    <t xml:space="preserve"> podnosi</t>
  </si>
  <si>
    <t>Knjige- udžbenici</t>
  </si>
  <si>
    <t>Izvor financirana 52 - nenadležni proračun</t>
  </si>
  <si>
    <t>Naknade za rad povjerenstava i slično</t>
  </si>
  <si>
    <t>Usluge tekućeg i invest. Održavanja</t>
  </si>
  <si>
    <t>Zdravstvene usluge</t>
  </si>
  <si>
    <t>Pomoćnici u nastavi 2020/21</t>
  </si>
  <si>
    <t>Pomoći EU - šk. Shema</t>
  </si>
  <si>
    <t>Nenadl. Proračun - školska shema</t>
  </si>
  <si>
    <t>Osatli nespomenuti rashodi poslovanja</t>
  </si>
  <si>
    <t>Uplate učenika za časop, izlete, predstave i sl</t>
  </si>
  <si>
    <t>višak/ manjak preneseni</t>
  </si>
  <si>
    <t>Tekuće pomoći iz državnog proračuna</t>
  </si>
  <si>
    <t>lience</t>
  </si>
  <si>
    <t>Kamata na sredstva na žr</t>
  </si>
  <si>
    <t>sportska i glazbena oprema</t>
  </si>
  <si>
    <t>Uredsli materijal i ostali</t>
  </si>
  <si>
    <t>preneseni višak</t>
  </si>
  <si>
    <t>Raspoloživi iznos u 2020.</t>
  </si>
  <si>
    <t>Preneseni višak</t>
  </si>
  <si>
    <t>Matrijal i sirovine</t>
  </si>
  <si>
    <t>IZVJEŠĆE O IZVRŠENJU FINANCIJSKOG PLANA</t>
  </si>
  <si>
    <t>VIŠAK/ MANJAK PRIHODA</t>
  </si>
  <si>
    <t>višak/manjak za prijenos</t>
  </si>
  <si>
    <t>višak/ manjak  u izvješ. razdoblju</t>
  </si>
  <si>
    <t>Istrumenti uređaji i strojevi</t>
  </si>
  <si>
    <t>Izmjene i dopune financijskog plana</t>
  </si>
  <si>
    <t>Tekuće pomoći iz nenadležnog proračuna - državni proračun</t>
  </si>
  <si>
    <t>Tekuće pomoći iz nenadležnog proračuna - županijski proračun</t>
  </si>
  <si>
    <t>Prihodi od prodaje uređaja i strojev</t>
  </si>
  <si>
    <t>Prihod od prodaje proizvedene dugot. Imovine</t>
  </si>
  <si>
    <t>županija</t>
  </si>
  <si>
    <t>Strično usavršavanje</t>
  </si>
  <si>
    <t>mat. i dijelovi</t>
  </si>
  <si>
    <t>Prodaja opreme</t>
  </si>
  <si>
    <t>oprema za grij. Ventil. Hlađene</t>
  </si>
  <si>
    <t>Školska kuhinja</t>
  </si>
  <si>
    <t>Stručna vijeća</t>
  </si>
  <si>
    <t>Međunarodna suradnja - projekt</t>
  </si>
  <si>
    <t>HZZ - Mjera Pripravništva</t>
  </si>
  <si>
    <t>Erazmus+</t>
  </si>
  <si>
    <t>Manjak prihoda od nefin. imovine</t>
  </si>
  <si>
    <t>Konačni višak prihoda poslovanja</t>
  </si>
  <si>
    <t>Grad Projekti</t>
  </si>
  <si>
    <t>Pomoćnici u nastavi</t>
  </si>
  <si>
    <t>Struktura viška/manjka prihoda po izvoru i namjeni</t>
  </si>
  <si>
    <t>Tekući prijenosi između prorač. korisnika istog  proračuna</t>
  </si>
  <si>
    <t>IZVJEŠĆE PO IZVORIMA FINANCIRANJA</t>
  </si>
  <si>
    <t>Temeljem članka 58. Statuta III. Osnovne škole Čakovec, ravanteljica škole Nataša Hajdinjak, mag. prim. educ.</t>
  </si>
  <si>
    <t xml:space="preserve"> ZA RAZDOBLJE 01.01.2021. - 31.12.2021. </t>
  </si>
  <si>
    <t>Izvorni plan 2021.</t>
  </si>
  <si>
    <t>Izvorni plan 2021</t>
  </si>
  <si>
    <t>Planirano za 2021.</t>
  </si>
  <si>
    <t>OSTVARENO DO 31.12.2021.</t>
  </si>
  <si>
    <t>Plaće po sudskim presudama</t>
  </si>
  <si>
    <t>Sudske pristojbe</t>
  </si>
  <si>
    <t>Troškovi sudskih postupaka</t>
  </si>
  <si>
    <t xml:space="preserve">Knjige-  </t>
  </si>
  <si>
    <t>Plaće za pomoć u nastavi</t>
  </si>
  <si>
    <t>Ostali rashodi za zaposl.</t>
  </si>
  <si>
    <t>Doprinos za zdr. osig.</t>
  </si>
  <si>
    <t>Usluge tekućeg i invest. Održ.</t>
  </si>
  <si>
    <t>namirnice -shema</t>
  </si>
  <si>
    <t>namirnice ostalo</t>
  </si>
  <si>
    <t>Refundacija štete</t>
  </si>
  <si>
    <t>Doprinosi na plćae - tužbe</t>
  </si>
  <si>
    <t>Zdravstvene i veterinarske usluge</t>
  </si>
  <si>
    <t>Intlektualne i osobne usluge</t>
  </si>
  <si>
    <t>Zakupnine</t>
  </si>
  <si>
    <t>Pomoćnici u nastavi 2021/22</t>
  </si>
  <si>
    <t>kom. Usluge</t>
  </si>
  <si>
    <t>Višak/manjak prihoda  poslovanja - preneseni</t>
  </si>
  <si>
    <t>Višak/manjak tekuće godine</t>
  </si>
  <si>
    <t>Sredstva kjnižnice</t>
  </si>
  <si>
    <t>MZO  -obljetnica</t>
  </si>
  <si>
    <t>Vlastiti prihodi i donacije</t>
  </si>
  <si>
    <t>MZO naknada za invalide za 12/21 i tužbe</t>
  </si>
  <si>
    <t>Šk.  Zadruga vl.prihodi i donacija</t>
  </si>
  <si>
    <t>Aktivnost 1024A102401</t>
  </si>
  <si>
    <t>Materijalni i financijski rashodi Dec. funkcije</t>
  </si>
  <si>
    <t>Aktivnost 1035A103512</t>
  </si>
  <si>
    <t>Izvor financiranja 52 - Plaće i ostala mat. prava</t>
  </si>
  <si>
    <t>Aktivnost 1035A103502</t>
  </si>
  <si>
    <t>Programi školstva</t>
  </si>
  <si>
    <t xml:space="preserve">Programi školstva Grad Čakovec </t>
  </si>
  <si>
    <t>Prograni školstva   NAMJENSKI PRIHODI  043</t>
  </si>
  <si>
    <t>Školstvo / Vlastiti prihodi i donacije</t>
  </si>
  <si>
    <t>Aktivnost 1035A103505</t>
  </si>
  <si>
    <t>Projekt osiguranje prehrane</t>
  </si>
  <si>
    <t>ŠKOLSTVO Projekt Erazmus +</t>
  </si>
  <si>
    <t>Aktivnost 1035A103507</t>
  </si>
  <si>
    <t>Aktivnost 1035A103508</t>
  </si>
  <si>
    <t>Predsjednik Školskog odbora:</t>
  </si>
  <si>
    <t>Aleksandar Bartolić</t>
  </si>
  <si>
    <t>Prihodi za posebne namjene</t>
  </si>
  <si>
    <t>Izvješće o izvršenju financijskog plana za 2021. godinu</t>
  </si>
  <si>
    <t>Aktivnost 1035A103501</t>
  </si>
  <si>
    <t>KLASA: 400-04/22-02/01</t>
  </si>
  <si>
    <t>URBROJ: 2109-94-22-01</t>
  </si>
  <si>
    <t xml:space="preserve">Izvješće o izvršenju financijskog plana za 2021. godinu </t>
  </si>
  <si>
    <t xml:space="preserve">razmatrano je i usvojeno na 11. sjednici Školskog odbora održanoj 24.02.2022.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</si>
</sst>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#,##0.00\ &quot;kn&quot;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4" fontId="1" fillId="0" borderId="10" xfId="57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9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21" xfId="0" applyNumberFormat="1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11" xfId="0" applyNumberFormat="1" applyFont="1" applyBorder="1" applyAlignment="1">
      <alignment horizontal="left" wrapText="1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4" fontId="1" fillId="0" borderId="10" xfId="0" applyNumberFormat="1" applyFont="1" applyBorder="1" applyAlignment="1">
      <alignment horizontal="left" wrapText="1"/>
    </xf>
    <xf numFmtId="0" fontId="0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left" wrapText="1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33" borderId="20" xfId="0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6" xfId="0" applyFont="1" applyBorder="1" applyAlignment="1">
      <alignment/>
    </xf>
    <xf numFmtId="3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164" fontId="1" fillId="0" borderId="13" xfId="0" applyNumberFormat="1" applyFont="1" applyBorder="1" applyAlignment="1">
      <alignment vertical="center"/>
    </xf>
    <xf numFmtId="0" fontId="1" fillId="35" borderId="0" xfId="0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3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1" fillId="36" borderId="32" xfId="0" applyFont="1" applyFill="1" applyBorder="1" applyAlignment="1">
      <alignment wrapText="1"/>
    </xf>
    <xf numFmtId="0" fontId="1" fillId="36" borderId="33" xfId="0" applyFont="1" applyFill="1" applyBorder="1" applyAlignment="1">
      <alignment wrapText="1"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wrapText="1"/>
    </xf>
    <xf numFmtId="0" fontId="1" fillId="37" borderId="32" xfId="0" applyFont="1" applyFill="1" applyBorder="1" applyAlignment="1">
      <alignment wrapText="1"/>
    </xf>
    <xf numFmtId="0" fontId="1" fillId="37" borderId="33" xfId="0" applyFont="1" applyFill="1" applyBorder="1" applyAlignment="1">
      <alignment wrapText="1"/>
    </xf>
    <xf numFmtId="0" fontId="1" fillId="38" borderId="11" xfId="0" applyFont="1" applyFill="1" applyBorder="1" applyAlignment="1">
      <alignment/>
    </xf>
    <xf numFmtId="4" fontId="1" fillId="38" borderId="11" xfId="0" applyNumberFormat="1" applyFont="1" applyFill="1" applyBorder="1" applyAlignment="1">
      <alignment/>
    </xf>
    <xf numFmtId="4" fontId="1" fillId="38" borderId="34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4" fontId="1" fillId="39" borderId="11" xfId="0" applyNumberFormat="1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4" fontId="1" fillId="39" borderId="34" xfId="0" applyNumberFormat="1" applyFont="1" applyFill="1" applyBorder="1" applyAlignment="1">
      <alignment/>
    </xf>
    <xf numFmtId="4" fontId="0" fillId="38" borderId="26" xfId="0" applyNumberFormat="1" applyFont="1" applyFill="1" applyBorder="1" applyAlignment="1">
      <alignment/>
    </xf>
    <xf numFmtId="4" fontId="0" fillId="38" borderId="35" xfId="0" applyNumberForma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1" fillId="3" borderId="11" xfId="0" applyNumberFormat="1" applyFont="1" applyFill="1" applyBorder="1" applyAlignment="1">
      <alignment/>
    </xf>
    <xf numFmtId="4" fontId="0" fillId="3" borderId="26" xfId="0" applyNumberFormat="1" applyFont="1" applyFill="1" applyBorder="1" applyAlignment="1">
      <alignment/>
    </xf>
    <xf numFmtId="4" fontId="0" fillId="3" borderId="35" xfId="0" applyNumberFormat="1" applyFill="1" applyBorder="1" applyAlignment="1">
      <alignment/>
    </xf>
    <xf numFmtId="4" fontId="1" fillId="3" borderId="34" xfId="0" applyNumberFormat="1" applyFont="1" applyFill="1" applyBorder="1" applyAlignment="1">
      <alignment/>
    </xf>
    <xf numFmtId="0" fontId="1" fillId="40" borderId="11" xfId="0" applyFont="1" applyFill="1" applyBorder="1" applyAlignment="1">
      <alignment/>
    </xf>
    <xf numFmtId="4" fontId="1" fillId="40" borderId="11" xfId="0" applyNumberFormat="1" applyFont="1" applyFill="1" applyBorder="1" applyAlignment="1">
      <alignment/>
    </xf>
    <xf numFmtId="3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4" fontId="1" fillId="40" borderId="34" xfId="0" applyNumberFormat="1" applyFont="1" applyFill="1" applyBorder="1" applyAlignment="1">
      <alignment/>
    </xf>
    <xf numFmtId="0" fontId="1" fillId="38" borderId="26" xfId="0" applyFont="1" applyFill="1" applyBorder="1" applyAlignment="1">
      <alignment/>
    </xf>
    <xf numFmtId="3" fontId="0" fillId="38" borderId="19" xfId="0" applyNumberFormat="1" applyFill="1" applyBorder="1" applyAlignment="1">
      <alignment/>
    </xf>
    <xf numFmtId="0" fontId="0" fillId="38" borderId="19" xfId="0" applyFill="1" applyBorder="1" applyAlignment="1">
      <alignment/>
    </xf>
    <xf numFmtId="0" fontId="1" fillId="3" borderId="11" xfId="0" applyFont="1" applyFill="1" applyBorder="1" applyAlignment="1">
      <alignment/>
    </xf>
    <xf numFmtId="4" fontId="1" fillId="3" borderId="36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 wrapText="1"/>
    </xf>
    <xf numFmtId="4" fontId="1" fillId="40" borderId="36" xfId="0" applyNumberFormat="1" applyFont="1" applyFill="1" applyBorder="1" applyAlignment="1">
      <alignment/>
    </xf>
    <xf numFmtId="4" fontId="0" fillId="40" borderId="11" xfId="0" applyNumberFormat="1" applyFont="1" applyFill="1" applyBorder="1" applyAlignment="1">
      <alignment/>
    </xf>
    <xf numFmtId="4" fontId="1" fillId="38" borderId="26" xfId="0" applyNumberFormat="1" applyFont="1" applyFill="1" applyBorder="1" applyAlignment="1">
      <alignment/>
    </xf>
    <xf numFmtId="4" fontId="1" fillId="3" borderId="26" xfId="0" applyNumberFormat="1" applyFont="1" applyFill="1" applyBorder="1" applyAlignment="1">
      <alignment/>
    </xf>
    <xf numFmtId="4" fontId="1" fillId="3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0" fontId="0" fillId="40" borderId="20" xfId="0" applyFill="1" applyBorder="1" applyAlignment="1">
      <alignment/>
    </xf>
    <xf numFmtId="4" fontId="1" fillId="40" borderId="12" xfId="0" applyNumberFormat="1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3" fontId="0" fillId="9" borderId="10" xfId="0" applyNumberFormat="1" applyFill="1" applyBorder="1" applyAlignment="1">
      <alignment/>
    </xf>
    <xf numFmtId="0" fontId="0" fillId="38" borderId="20" xfId="0" applyFill="1" applyBorder="1" applyAlignment="1">
      <alignment/>
    </xf>
    <xf numFmtId="4" fontId="1" fillId="38" borderId="12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0" fontId="0" fillId="40" borderId="38" xfId="0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38" xfId="0" applyFill="1" applyBorder="1" applyAlignment="1">
      <alignment/>
    </xf>
    <xf numFmtId="4" fontId="1" fillId="2" borderId="34" xfId="0" applyNumberFormat="1" applyFont="1" applyFill="1" applyBorder="1" applyAlignment="1">
      <alignment/>
    </xf>
    <xf numFmtId="4" fontId="0" fillId="3" borderId="39" xfId="0" applyNumberForma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" borderId="10" xfId="0" applyFont="1" applyFill="1" applyBorder="1" applyAlignment="1">
      <alignment wrapText="1"/>
    </xf>
    <xf numFmtId="4" fontId="0" fillId="3" borderId="10" xfId="0" applyNumberFormat="1" applyFont="1" applyFill="1" applyBorder="1" applyAlignment="1">
      <alignment wrapText="1"/>
    </xf>
    <xf numFmtId="0" fontId="0" fillId="3" borderId="10" xfId="0" applyFont="1" applyFill="1" applyBorder="1" applyAlignment="1">
      <alignment/>
    </xf>
    <xf numFmtId="4" fontId="0" fillId="3" borderId="36" xfId="0" applyNumberFormat="1" applyFont="1" applyFill="1" applyBorder="1" applyAlignment="1">
      <alignment/>
    </xf>
    <xf numFmtId="0" fontId="1" fillId="40" borderId="13" xfId="0" applyFont="1" applyFill="1" applyBorder="1" applyAlignment="1">
      <alignment wrapText="1"/>
    </xf>
    <xf numFmtId="0" fontId="1" fillId="38" borderId="13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40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3" fontId="0" fillId="40" borderId="19" xfId="0" applyNumberFormat="1" applyFill="1" applyBorder="1" applyAlignment="1">
      <alignment/>
    </xf>
    <xf numFmtId="0" fontId="0" fillId="40" borderId="19" xfId="0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6" borderId="30" xfId="0" applyFont="1" applyFill="1" applyBorder="1" applyAlignment="1">
      <alignment wrapText="1"/>
    </xf>
    <xf numFmtId="0" fontId="1" fillId="36" borderId="40" xfId="0" applyFont="1" applyFill="1" applyBorder="1" applyAlignment="1">
      <alignment wrapText="1"/>
    </xf>
    <xf numFmtId="4" fontId="0" fillId="40" borderId="10" xfId="0" applyNumberFormat="1" applyFont="1" applyFill="1" applyBorder="1" applyAlignment="1">
      <alignment wrapText="1"/>
    </xf>
    <xf numFmtId="4" fontId="0" fillId="40" borderId="10" xfId="0" applyNumberFormat="1" applyFill="1" applyBorder="1" applyAlignment="1">
      <alignment/>
    </xf>
    <xf numFmtId="4" fontId="0" fillId="40" borderId="11" xfId="0" applyNumberFormat="1" applyFill="1" applyBorder="1" applyAlignment="1">
      <alignment/>
    </xf>
    <xf numFmtId="4" fontId="0" fillId="40" borderId="26" xfId="0" applyNumberFormat="1" applyFill="1" applyBorder="1" applyAlignment="1">
      <alignment/>
    </xf>
    <xf numFmtId="4" fontId="1" fillId="40" borderId="19" xfId="0" applyNumberFormat="1" applyFont="1" applyFill="1" applyBorder="1" applyAlignment="1">
      <alignment/>
    </xf>
    <xf numFmtId="4" fontId="0" fillId="40" borderId="20" xfId="0" applyNumberFormat="1" applyFill="1" applyBorder="1" applyAlignment="1">
      <alignment/>
    </xf>
    <xf numFmtId="0" fontId="0" fillId="38" borderId="26" xfId="0" applyFill="1" applyBorder="1" applyAlignment="1">
      <alignment/>
    </xf>
    <xf numFmtId="4" fontId="1" fillId="38" borderId="19" xfId="0" applyNumberFormat="1" applyFont="1" applyFill="1" applyBorder="1" applyAlignment="1">
      <alignment/>
    </xf>
    <xf numFmtId="4" fontId="0" fillId="38" borderId="19" xfId="0" applyNumberFormat="1" applyFill="1" applyBorder="1" applyAlignment="1">
      <alignment/>
    </xf>
    <xf numFmtId="4" fontId="0" fillId="38" borderId="38" xfId="0" applyNumberFormat="1" applyFill="1" applyBorder="1" applyAlignment="1">
      <alignment/>
    </xf>
    <xf numFmtId="4" fontId="0" fillId="3" borderId="26" xfId="0" applyNumberFormat="1" applyFill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0" fillId="3" borderId="19" xfId="0" applyNumberFormat="1" applyFill="1" applyBorder="1" applyAlignment="1">
      <alignment/>
    </xf>
    <xf numFmtId="4" fontId="0" fillId="3" borderId="19" xfId="0" applyNumberFormat="1" applyFont="1" applyFill="1" applyBorder="1" applyAlignment="1">
      <alignment/>
    </xf>
    <xf numFmtId="4" fontId="0" fillId="3" borderId="38" xfId="0" applyNumberFormat="1" applyFill="1" applyBorder="1" applyAlignment="1">
      <alignment/>
    </xf>
    <xf numFmtId="0" fontId="0" fillId="36" borderId="12" xfId="0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4" fontId="1" fillId="38" borderId="37" xfId="0" applyNumberFormat="1" applyFont="1" applyFill="1" applyBorder="1" applyAlignment="1">
      <alignment/>
    </xf>
    <xf numFmtId="4" fontId="0" fillId="40" borderId="26" xfId="0" applyNumberFormat="1" applyFont="1" applyFill="1" applyBorder="1" applyAlignment="1">
      <alignment/>
    </xf>
    <xf numFmtId="4" fontId="1" fillId="38" borderId="36" xfId="0" applyNumberFormat="1" applyFont="1" applyFill="1" applyBorder="1" applyAlignment="1">
      <alignment/>
    </xf>
    <xf numFmtId="0" fontId="1" fillId="36" borderId="20" xfId="0" applyFont="1" applyFill="1" applyBorder="1" applyAlignment="1">
      <alignment wrapText="1"/>
    </xf>
    <xf numFmtId="0" fontId="1" fillId="36" borderId="41" xfId="0" applyFont="1" applyFill="1" applyBorder="1" applyAlignment="1">
      <alignment/>
    </xf>
    <xf numFmtId="0" fontId="1" fillId="36" borderId="42" xfId="0" applyFont="1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1" fillId="36" borderId="43" xfId="0" applyFont="1" applyFill="1" applyBorder="1" applyAlignment="1">
      <alignment vertical="center" wrapText="1"/>
    </xf>
    <xf numFmtId="3" fontId="1" fillId="40" borderId="26" xfId="0" applyNumberFormat="1" applyFont="1" applyFill="1" applyBorder="1" applyAlignment="1">
      <alignment wrapText="1"/>
    </xf>
    <xf numFmtId="4" fontId="1" fillId="40" borderId="26" xfId="0" applyNumberFormat="1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4" fontId="0" fillId="40" borderId="19" xfId="0" applyNumberFormat="1" applyFill="1" applyBorder="1" applyAlignment="1">
      <alignment/>
    </xf>
    <xf numFmtId="4" fontId="0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3" fontId="1" fillId="40" borderId="10" xfId="0" applyNumberFormat="1" applyFont="1" applyFill="1" applyBorder="1" applyAlignment="1">
      <alignment/>
    </xf>
    <xf numFmtId="0" fontId="0" fillId="40" borderId="19" xfId="0" applyFont="1" applyFill="1" applyBorder="1" applyAlignment="1">
      <alignment/>
    </xf>
    <xf numFmtId="3" fontId="1" fillId="40" borderId="42" xfId="0" applyNumberFormat="1" applyFont="1" applyFill="1" applyBorder="1" applyAlignment="1">
      <alignment horizontal="right"/>
    </xf>
    <xf numFmtId="0" fontId="0" fillId="40" borderId="0" xfId="0" applyFill="1" applyBorder="1" applyAlignment="1">
      <alignment/>
    </xf>
    <xf numFmtId="0" fontId="1" fillId="40" borderId="0" xfId="0" applyFont="1" applyFill="1" applyBorder="1" applyAlignment="1">
      <alignment/>
    </xf>
    <xf numFmtId="3" fontId="1" fillId="40" borderId="11" xfId="0" applyNumberFormat="1" applyFont="1" applyFill="1" applyBorder="1" applyAlignment="1">
      <alignment/>
    </xf>
    <xf numFmtId="3" fontId="1" fillId="40" borderId="13" xfId="0" applyNumberFormat="1" applyFont="1" applyFill="1" applyBorder="1" applyAlignment="1">
      <alignment/>
    </xf>
    <xf numFmtId="4" fontId="1" fillId="40" borderId="13" xfId="0" applyNumberFormat="1" applyFont="1" applyFill="1" applyBorder="1" applyAlignment="1">
      <alignment/>
    </xf>
    <xf numFmtId="4" fontId="1" fillId="40" borderId="17" xfId="0" applyNumberFormat="1" applyFont="1" applyFill="1" applyBorder="1" applyAlignment="1">
      <alignment/>
    </xf>
    <xf numFmtId="3" fontId="1" fillId="38" borderId="26" xfId="0" applyNumberFormat="1" applyFont="1" applyFill="1" applyBorder="1" applyAlignment="1">
      <alignment wrapText="1"/>
    </xf>
    <xf numFmtId="3" fontId="1" fillId="38" borderId="26" xfId="0" applyNumberFormat="1" applyFont="1" applyFill="1" applyBorder="1" applyAlignment="1">
      <alignment/>
    </xf>
    <xf numFmtId="3" fontId="0" fillId="38" borderId="26" xfId="0" applyNumberFormat="1" applyFont="1" applyFill="1" applyBorder="1" applyAlignment="1">
      <alignment/>
    </xf>
    <xf numFmtId="3" fontId="1" fillId="38" borderId="19" xfId="0" applyNumberFormat="1" applyFont="1" applyFill="1" applyBorder="1" applyAlignment="1">
      <alignment/>
    </xf>
    <xf numFmtId="3" fontId="0" fillId="38" borderId="19" xfId="0" applyNumberFormat="1" applyFont="1" applyFill="1" applyBorder="1" applyAlignment="1">
      <alignment/>
    </xf>
    <xf numFmtId="3" fontId="0" fillId="38" borderId="0" xfId="0" applyNumberFormat="1" applyFill="1" applyAlignment="1">
      <alignment/>
    </xf>
    <xf numFmtId="3" fontId="1" fillId="38" borderId="10" xfId="0" applyNumberFormat="1" applyFont="1" applyFill="1" applyBorder="1" applyAlignment="1">
      <alignment/>
    </xf>
    <xf numFmtId="3" fontId="1" fillId="38" borderId="42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0" fillId="38" borderId="38" xfId="0" applyNumberFormat="1" applyFont="1" applyFill="1" applyBorder="1" applyAlignment="1">
      <alignment wrapText="1"/>
    </xf>
    <xf numFmtId="4" fontId="1" fillId="38" borderId="13" xfId="0" applyNumberFormat="1" applyFont="1" applyFill="1" applyBorder="1" applyAlignment="1">
      <alignment/>
    </xf>
    <xf numFmtId="4" fontId="1" fillId="38" borderId="17" xfId="0" applyNumberFormat="1" applyFont="1" applyFill="1" applyBorder="1" applyAlignment="1">
      <alignment/>
    </xf>
    <xf numFmtId="3" fontId="1" fillId="3" borderId="26" xfId="0" applyNumberFormat="1" applyFont="1" applyFill="1" applyBorder="1" applyAlignment="1">
      <alignment wrapText="1"/>
    </xf>
    <xf numFmtId="3" fontId="0" fillId="3" borderId="10" xfId="0" applyNumberForma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 wrapText="1"/>
    </xf>
    <xf numFmtId="3" fontId="1" fillId="3" borderId="13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9" borderId="26" xfId="0" applyNumberFormat="1" applyFont="1" applyFill="1" applyBorder="1" applyAlignment="1">
      <alignment wrapText="1"/>
    </xf>
    <xf numFmtId="3" fontId="0" fillId="9" borderId="19" xfId="0" applyNumberFormat="1" applyFill="1" applyBorder="1" applyAlignment="1">
      <alignment/>
    </xf>
    <xf numFmtId="3" fontId="1" fillId="9" borderId="19" xfId="0" applyNumberFormat="1" applyFont="1" applyFill="1" applyBorder="1" applyAlignment="1">
      <alignment/>
    </xf>
    <xf numFmtId="4" fontId="1" fillId="9" borderId="19" xfId="0" applyNumberFormat="1" applyFont="1" applyFill="1" applyBorder="1" applyAlignment="1">
      <alignment/>
    </xf>
    <xf numFmtId="3" fontId="0" fillId="9" borderId="19" xfId="0" applyNumberFormat="1" applyFont="1" applyFill="1" applyBorder="1" applyAlignment="1">
      <alignment/>
    </xf>
    <xf numFmtId="3" fontId="0" fillId="9" borderId="0" xfId="0" applyNumberFormat="1" applyFill="1" applyAlignment="1">
      <alignment/>
    </xf>
    <xf numFmtId="3" fontId="1" fillId="9" borderId="10" xfId="0" applyNumberFormat="1" applyFont="1" applyFill="1" applyBorder="1" applyAlignment="1">
      <alignment/>
    </xf>
    <xf numFmtId="3" fontId="1" fillId="9" borderId="42" xfId="0" applyNumberFormat="1" applyFont="1" applyFill="1" applyBorder="1" applyAlignment="1">
      <alignment horizontal="right"/>
    </xf>
    <xf numFmtId="4" fontId="0" fillId="9" borderId="10" xfId="0" applyNumberFormat="1" applyFill="1" applyBorder="1" applyAlignment="1">
      <alignment horizontal="right"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3" fontId="1" fillId="9" borderId="11" xfId="0" applyNumberFormat="1" applyFont="1" applyFill="1" applyBorder="1" applyAlignment="1">
      <alignment/>
    </xf>
    <xf numFmtId="4" fontId="0" fillId="9" borderId="10" xfId="0" applyNumberFormat="1" applyFill="1" applyBorder="1" applyAlignment="1">
      <alignment/>
    </xf>
    <xf numFmtId="3" fontId="0" fillId="9" borderId="10" xfId="0" applyNumberFormat="1" applyFont="1" applyFill="1" applyBorder="1" applyAlignment="1">
      <alignment/>
    </xf>
    <xf numFmtId="3" fontId="1" fillId="9" borderId="13" xfId="0" applyNumberFormat="1" applyFont="1" applyFill="1" applyBorder="1" applyAlignment="1">
      <alignment/>
    </xf>
    <xf numFmtId="3" fontId="0" fillId="9" borderId="10" xfId="0" applyNumberFormat="1" applyFont="1" applyFill="1" applyBorder="1" applyAlignment="1">
      <alignment wrapText="1"/>
    </xf>
    <xf numFmtId="3" fontId="1" fillId="9" borderId="13" xfId="0" applyNumberFormat="1" applyFont="1" applyFill="1" applyBorder="1" applyAlignment="1">
      <alignment/>
    </xf>
    <xf numFmtId="3" fontId="1" fillId="9" borderId="17" xfId="0" applyNumberFormat="1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vertical="center" wrapText="1"/>
    </xf>
    <xf numFmtId="0" fontId="1" fillId="36" borderId="16" xfId="0" applyFont="1" applyFill="1" applyBorder="1" applyAlignment="1">
      <alignment wrapText="1"/>
    </xf>
    <xf numFmtId="0" fontId="1" fillId="36" borderId="43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38" xfId="0" applyNumberFormat="1" applyFont="1" applyFill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4" fontId="1" fillId="35" borderId="0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164" fontId="1" fillId="35" borderId="0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41" borderId="0" xfId="0" applyFont="1" applyFill="1" applyBorder="1" applyAlignment="1">
      <alignment wrapText="1"/>
    </xf>
    <xf numFmtId="4" fontId="1" fillId="41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40" borderId="11" xfId="0" applyFont="1" applyFill="1" applyBorder="1" applyAlignment="1">
      <alignment wrapText="1"/>
    </xf>
    <xf numFmtId="0" fontId="1" fillId="38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42" borderId="45" xfId="0" applyFont="1" applyFill="1" applyBorder="1" applyAlignment="1">
      <alignment horizontal="center"/>
    </xf>
    <xf numFmtId="0" fontId="1" fillId="42" borderId="46" xfId="0" applyFont="1" applyFill="1" applyBorder="1" applyAlignment="1">
      <alignment horizontal="center"/>
    </xf>
    <xf numFmtId="0" fontId="1" fillId="42" borderId="4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0" fillId="36" borderId="16" xfId="0" applyFont="1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7"/>
  <sheetViews>
    <sheetView tabSelected="1" zoomScalePageLayoutView="0" workbookViewId="0" topLeftCell="B125">
      <selection activeCell="E64" sqref="E64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3" max="3" width="17.28125" style="0" customWidth="1"/>
    <col min="4" max="4" width="29.00390625" style="0" customWidth="1"/>
    <col min="5" max="5" width="12.28125" style="0" customWidth="1"/>
    <col min="6" max="6" width="13.140625" style="0" customWidth="1"/>
    <col min="7" max="7" width="16.140625" style="0" customWidth="1"/>
    <col min="8" max="8" width="13.8515625" style="0" customWidth="1"/>
    <col min="9" max="9" width="14.421875" style="0" customWidth="1"/>
    <col min="10" max="10" width="11.7109375" style="0" customWidth="1"/>
    <col min="11" max="11" width="14.00390625" style="0" customWidth="1"/>
    <col min="13" max="13" width="10.421875" style="0" customWidth="1"/>
    <col min="15" max="15" width="8.00390625" style="0" customWidth="1"/>
  </cols>
  <sheetData>
    <row r="2" spans="2:4" ht="12.75">
      <c r="B2" s="19" t="s">
        <v>0</v>
      </c>
      <c r="C2" s="19"/>
      <c r="D2" s="19"/>
    </row>
    <row r="3" spans="2:4" ht="12.75">
      <c r="B3" s="19" t="s">
        <v>1</v>
      </c>
      <c r="C3" s="19"/>
      <c r="D3" s="19"/>
    </row>
    <row r="4" spans="2:4" ht="12.75">
      <c r="B4" s="19" t="s">
        <v>2</v>
      </c>
      <c r="C4" s="19"/>
      <c r="D4" s="19"/>
    </row>
    <row r="5" spans="2:4" ht="12.75">
      <c r="B5" s="19" t="s">
        <v>3</v>
      </c>
      <c r="C5" s="19"/>
      <c r="D5" s="19"/>
    </row>
    <row r="6" spans="2:3" ht="12.75">
      <c r="B6" s="334" t="s">
        <v>263</v>
      </c>
      <c r="C6" s="334"/>
    </row>
    <row r="7" spans="2:9" ht="12.75">
      <c r="B7" s="334" t="s">
        <v>264</v>
      </c>
      <c r="C7" s="334"/>
      <c r="D7" s="338" t="s">
        <v>214</v>
      </c>
      <c r="E7" s="334"/>
      <c r="F7" s="334"/>
      <c r="G7" s="334"/>
      <c r="H7" s="334"/>
      <c r="I7" s="334"/>
    </row>
    <row r="8" spans="4:12" ht="12.75">
      <c r="D8" s="338" t="s">
        <v>166</v>
      </c>
      <c r="E8" s="334"/>
      <c r="F8" s="334"/>
      <c r="G8" s="334"/>
      <c r="H8" s="334"/>
      <c r="I8" s="334"/>
      <c r="L8" s="3"/>
    </row>
    <row r="9" spans="2:12" ht="12.75">
      <c r="B9" s="7"/>
      <c r="C9" s="6"/>
      <c r="D9" s="342" t="s">
        <v>187</v>
      </c>
      <c r="E9" s="342"/>
      <c r="F9" s="342"/>
      <c r="G9" s="342"/>
      <c r="H9" s="342"/>
      <c r="I9" s="342"/>
      <c r="L9" s="3"/>
    </row>
    <row r="10" spans="3:9" ht="12" customHeight="1">
      <c r="C10" s="5"/>
      <c r="D10" s="342" t="s">
        <v>215</v>
      </c>
      <c r="E10" s="342"/>
      <c r="F10" s="342"/>
      <c r="G10" s="342"/>
      <c r="H10" s="342"/>
      <c r="I10" s="342"/>
    </row>
    <row r="11" ht="12.75" hidden="1"/>
    <row r="13" spans="2:9" ht="28.5" customHeight="1" thickBot="1">
      <c r="B13" s="5" t="s">
        <v>4</v>
      </c>
      <c r="C13" s="5"/>
      <c r="E13" s="343" t="s">
        <v>143</v>
      </c>
      <c r="F13" s="343"/>
      <c r="G13" s="343"/>
      <c r="H13" s="343"/>
      <c r="I13" s="343"/>
    </row>
    <row r="14" ht="0.75" customHeight="1" hidden="1" thickBot="1"/>
    <row r="15" spans="2:10" ht="65.25" customHeight="1" thickBot="1">
      <c r="B15" s="235" t="s">
        <v>51</v>
      </c>
      <c r="C15" s="236"/>
      <c r="D15" s="237" t="s">
        <v>5</v>
      </c>
      <c r="E15" s="238" t="s">
        <v>217</v>
      </c>
      <c r="F15" s="130" t="s">
        <v>192</v>
      </c>
      <c r="G15" s="130" t="s">
        <v>52</v>
      </c>
      <c r="H15" s="304" t="s">
        <v>71</v>
      </c>
      <c r="I15" s="305" t="s">
        <v>79</v>
      </c>
      <c r="J15" s="239" t="s">
        <v>86</v>
      </c>
    </row>
    <row r="16" spans="2:10" ht="24" customHeight="1">
      <c r="B16" s="64">
        <v>6</v>
      </c>
      <c r="C16" s="35"/>
      <c r="D16" s="35" t="s">
        <v>63</v>
      </c>
      <c r="E16" s="240">
        <f>E17+E24+E27+E32+E41+E52</f>
        <v>7723079</v>
      </c>
      <c r="F16" s="255">
        <f>F17+F24+F27+F32+F41+F52</f>
        <v>8175489</v>
      </c>
      <c r="G16" s="286">
        <f>G17+G24+G27+G32+G41+G52</f>
        <v>7244582.54</v>
      </c>
      <c r="H16" s="272">
        <f>H17+H24+H27+H32+H41+H52</f>
        <v>7939928.58</v>
      </c>
      <c r="I16" s="52">
        <f>(H16/G16)*100</f>
        <v>109.59815194541216</v>
      </c>
      <c r="J16" s="52">
        <f>H16/F16*100</f>
        <v>97.11869932183873</v>
      </c>
    </row>
    <row r="17" spans="2:10" ht="24" customHeight="1">
      <c r="B17" s="64">
        <v>63</v>
      </c>
      <c r="C17" s="35"/>
      <c r="D17" s="64" t="s">
        <v>102</v>
      </c>
      <c r="E17" s="240">
        <f>E18+E19+E20+E21+E22</f>
        <v>6243689</v>
      </c>
      <c r="F17" s="255">
        <f>F18+F19+F20+F21+F22</f>
        <v>6559814</v>
      </c>
      <c r="G17" s="286">
        <f>G18+G19+G20+G21+G22</f>
        <v>5914856.33</v>
      </c>
      <c r="H17" s="272">
        <f>H18+H19+H20+H21+H22</f>
        <v>6429028.4399999995</v>
      </c>
      <c r="I17" s="52">
        <f aca="true" t="shared" si="0" ref="I17:I28">(H17/G17)*100</f>
        <v>108.69289263024247</v>
      </c>
      <c r="J17" s="52">
        <f aca="true" t="shared" si="1" ref="J17:J31">H17/F17*100</f>
        <v>98.00626115313634</v>
      </c>
    </row>
    <row r="18" spans="2:10" ht="25.5" customHeight="1">
      <c r="B18" s="17">
        <v>6341</v>
      </c>
      <c r="C18" s="35"/>
      <c r="D18" s="55" t="s">
        <v>83</v>
      </c>
      <c r="E18" s="233"/>
      <c r="F18" s="256">
        <v>0</v>
      </c>
      <c r="G18" s="179">
        <v>92868</v>
      </c>
      <c r="H18" s="273"/>
      <c r="I18" s="52">
        <f t="shared" si="0"/>
        <v>0</v>
      </c>
      <c r="J18" s="52"/>
    </row>
    <row r="19" spans="2:10" ht="25.5" customHeight="1">
      <c r="B19" s="17">
        <v>63612</v>
      </c>
      <c r="C19" s="35"/>
      <c r="D19" s="55" t="s">
        <v>193</v>
      </c>
      <c r="E19" s="233">
        <v>6072951</v>
      </c>
      <c r="F19" s="257">
        <v>6292978</v>
      </c>
      <c r="G19" s="287">
        <v>5557264.33</v>
      </c>
      <c r="H19" s="231">
        <v>6209673.55</v>
      </c>
      <c r="I19" s="52">
        <f t="shared" si="0"/>
        <v>111.73975505318458</v>
      </c>
      <c r="J19" s="52">
        <f t="shared" si="1"/>
        <v>98.67623166647014</v>
      </c>
    </row>
    <row r="20" spans="2:10" ht="25.5" customHeight="1">
      <c r="B20" s="17">
        <v>63613</v>
      </c>
      <c r="C20" s="35"/>
      <c r="D20" s="55" t="s">
        <v>194</v>
      </c>
      <c r="E20" s="233"/>
      <c r="F20" s="257"/>
      <c r="G20" s="287">
        <v>13884</v>
      </c>
      <c r="H20" s="231">
        <v>255</v>
      </c>
      <c r="I20" s="52"/>
      <c r="J20" s="52"/>
    </row>
    <row r="21" spans="2:10" ht="25.5" customHeight="1">
      <c r="B21" s="17">
        <v>6362</v>
      </c>
      <c r="C21" s="35"/>
      <c r="D21" s="55" t="s">
        <v>94</v>
      </c>
      <c r="E21" s="233"/>
      <c r="F21" s="257">
        <v>71185</v>
      </c>
      <c r="G21" s="287">
        <v>131184</v>
      </c>
      <c r="H21" s="231">
        <v>55691.47</v>
      </c>
      <c r="I21" s="52">
        <f t="shared" si="0"/>
        <v>42.45294395658007</v>
      </c>
      <c r="J21" s="52">
        <f t="shared" si="1"/>
        <v>78.23483880030906</v>
      </c>
    </row>
    <row r="22" spans="2:10" ht="30.75" customHeight="1">
      <c r="B22" s="17">
        <v>6381</v>
      </c>
      <c r="C22" s="35"/>
      <c r="D22" s="56" t="s">
        <v>90</v>
      </c>
      <c r="E22" s="233">
        <v>170738</v>
      </c>
      <c r="F22" s="257">
        <v>195651</v>
      </c>
      <c r="G22" s="287">
        <v>119656</v>
      </c>
      <c r="H22" s="231">
        <v>163408.42</v>
      </c>
      <c r="I22" s="52">
        <f t="shared" si="0"/>
        <v>136.56517015444274</v>
      </c>
      <c r="J22" s="52">
        <f t="shared" si="1"/>
        <v>83.52036023327251</v>
      </c>
    </row>
    <row r="23" spans="2:10" ht="23.25" customHeight="1">
      <c r="B23" s="17">
        <v>6391</v>
      </c>
      <c r="C23" s="35"/>
      <c r="D23" s="114" t="s">
        <v>212</v>
      </c>
      <c r="E23" s="241"/>
      <c r="F23" s="256"/>
      <c r="G23" s="287"/>
      <c r="H23" s="231"/>
      <c r="I23" s="52"/>
      <c r="J23" s="52"/>
    </row>
    <row r="24" spans="2:10" ht="14.25" customHeight="1">
      <c r="B24" s="22">
        <v>64</v>
      </c>
      <c r="C24" s="22"/>
      <c r="D24" s="36" t="s">
        <v>54</v>
      </c>
      <c r="E24" s="242">
        <f>E25</f>
        <v>0</v>
      </c>
      <c r="F24" s="258">
        <f>F25</f>
        <v>4</v>
      </c>
      <c r="G24" s="288">
        <f>G25</f>
        <v>3</v>
      </c>
      <c r="H24" s="274">
        <f>H25</f>
        <v>3.37</v>
      </c>
      <c r="I24" s="52">
        <f t="shared" si="0"/>
        <v>112.33333333333333</v>
      </c>
      <c r="J24" s="52">
        <f t="shared" si="1"/>
        <v>84.25</v>
      </c>
    </row>
    <row r="25" spans="2:10" ht="17.25" customHeight="1">
      <c r="B25" s="1">
        <v>6413</v>
      </c>
      <c r="C25" s="1"/>
      <c r="D25" s="15" t="s">
        <v>41</v>
      </c>
      <c r="E25" s="243"/>
      <c r="F25" s="157">
        <v>4</v>
      </c>
      <c r="G25" s="179">
        <v>3</v>
      </c>
      <c r="H25" s="273">
        <v>3.37</v>
      </c>
      <c r="I25" s="52">
        <f t="shared" si="0"/>
        <v>112.33333333333333</v>
      </c>
      <c r="J25" s="52">
        <f t="shared" si="1"/>
        <v>84.25</v>
      </c>
    </row>
    <row r="26" spans="2:10" ht="12.75">
      <c r="B26" s="22">
        <v>652</v>
      </c>
      <c r="C26" s="22"/>
      <c r="D26" s="36" t="s">
        <v>53</v>
      </c>
      <c r="E26" s="175">
        <f>E27</f>
        <v>480000</v>
      </c>
      <c r="F26" s="171">
        <f>F27</f>
        <v>491660</v>
      </c>
      <c r="G26" s="178">
        <f>G27</f>
        <v>347065</v>
      </c>
      <c r="H26" s="183">
        <f>H27</f>
        <v>434380</v>
      </c>
      <c r="I26" s="52">
        <f t="shared" si="0"/>
        <v>125.15811159292929</v>
      </c>
      <c r="J26" s="52">
        <f t="shared" si="1"/>
        <v>88.34967253793272</v>
      </c>
    </row>
    <row r="27" spans="2:10" ht="12.75">
      <c r="B27" s="22">
        <v>6526</v>
      </c>
      <c r="C27" s="22"/>
      <c r="D27" s="22" t="s">
        <v>31</v>
      </c>
      <c r="E27" s="219">
        <f>E28+E29+E30+E31</f>
        <v>480000</v>
      </c>
      <c r="F27" s="222">
        <f>F28+F29+F30+F31</f>
        <v>491660</v>
      </c>
      <c r="G27" s="289">
        <f>G28+G29+G30+G31</f>
        <v>347065</v>
      </c>
      <c r="H27" s="226">
        <f>H28+H29+H30+H31</f>
        <v>434380</v>
      </c>
      <c r="I27" s="52">
        <f t="shared" si="0"/>
        <v>125.15811159292929</v>
      </c>
      <c r="J27" s="52">
        <f t="shared" si="1"/>
        <v>88.34967253793272</v>
      </c>
    </row>
    <row r="28" spans="2:10" ht="12.75">
      <c r="B28" s="1">
        <v>65264</v>
      </c>
      <c r="C28" s="1"/>
      <c r="D28" s="1" t="s">
        <v>59</v>
      </c>
      <c r="E28" s="243">
        <v>440000</v>
      </c>
      <c r="F28" s="157">
        <v>450660</v>
      </c>
      <c r="G28" s="179">
        <v>325111</v>
      </c>
      <c r="H28" s="273">
        <v>405929</v>
      </c>
      <c r="I28" s="52">
        <f t="shared" si="0"/>
        <v>124.85858675959902</v>
      </c>
      <c r="J28" s="52">
        <f t="shared" si="1"/>
        <v>90.074335419163</v>
      </c>
    </row>
    <row r="29" spans="2:10" ht="12.75">
      <c r="B29" s="1">
        <v>65267</v>
      </c>
      <c r="C29" s="1"/>
      <c r="D29" s="1" t="s">
        <v>60</v>
      </c>
      <c r="E29" s="243"/>
      <c r="F29" s="157">
        <v>3000</v>
      </c>
      <c r="G29" s="179"/>
      <c r="H29" s="273">
        <v>3312</v>
      </c>
      <c r="I29" s="52"/>
      <c r="J29" s="52"/>
    </row>
    <row r="30" spans="2:10" ht="12.75">
      <c r="B30" s="1">
        <v>65268</v>
      </c>
      <c r="C30" s="1"/>
      <c r="D30" s="1" t="s">
        <v>89</v>
      </c>
      <c r="E30" s="243"/>
      <c r="F30" s="157"/>
      <c r="G30" s="179"/>
      <c r="H30" s="273">
        <v>800</v>
      </c>
      <c r="I30" s="52"/>
      <c r="J30" s="52"/>
    </row>
    <row r="31" spans="2:10" ht="12.75">
      <c r="B31" s="1">
        <v>65269</v>
      </c>
      <c r="C31" s="1"/>
      <c r="D31" s="1" t="s">
        <v>61</v>
      </c>
      <c r="E31" s="243">
        <v>40000</v>
      </c>
      <c r="F31" s="157">
        <v>38000</v>
      </c>
      <c r="G31" s="179">
        <v>21954</v>
      </c>
      <c r="H31" s="273">
        <v>24339</v>
      </c>
      <c r="I31" s="52"/>
      <c r="J31" s="52">
        <f t="shared" si="1"/>
        <v>64.05</v>
      </c>
    </row>
    <row r="32" spans="2:10" ht="32.25" customHeight="1">
      <c r="B32" s="22">
        <v>66</v>
      </c>
      <c r="C32" s="22"/>
      <c r="D32" s="48" t="s">
        <v>74</v>
      </c>
      <c r="E32" s="242">
        <f>E33+E36</f>
        <v>15000</v>
      </c>
      <c r="F32" s="258">
        <f>F33+F36</f>
        <v>5620</v>
      </c>
      <c r="G32" s="288">
        <f>SUM(G33+G36)</f>
        <v>16199.83</v>
      </c>
      <c r="H32" s="274">
        <f>SUM(H33+H36)</f>
        <v>6712</v>
      </c>
      <c r="I32" s="52">
        <f>(H32/G32)*100</f>
        <v>41.432533551278006</v>
      </c>
      <c r="J32" s="52">
        <f>H32/F32*100</f>
        <v>119.43060498220642</v>
      </c>
    </row>
    <row r="33" spans="2:10" ht="23.25" customHeight="1">
      <c r="B33" s="22">
        <v>661</v>
      </c>
      <c r="C33" s="22"/>
      <c r="D33" s="48" t="s">
        <v>74</v>
      </c>
      <c r="E33" s="242">
        <f>E34+E35</f>
        <v>15000</v>
      </c>
      <c r="F33" s="258">
        <f>F34+F35</f>
        <v>5500</v>
      </c>
      <c r="G33" s="288">
        <f>G34+G35</f>
        <v>15459.83</v>
      </c>
      <c r="H33" s="274">
        <f>H34+H35</f>
        <v>5240</v>
      </c>
      <c r="I33" s="52">
        <f aca="true" t="shared" si="2" ref="I33:I56">(H33/G33)*100</f>
        <v>33.894292498688536</v>
      </c>
      <c r="J33" s="52">
        <f aca="true" t="shared" si="3" ref="J33:J56">H33/F33*100</f>
        <v>95.27272727272728</v>
      </c>
    </row>
    <row r="34" spans="2:10" ht="12.75">
      <c r="B34" s="22">
        <v>6614</v>
      </c>
      <c r="C34" s="22"/>
      <c r="D34" s="17" t="s">
        <v>100</v>
      </c>
      <c r="E34" s="244">
        <v>5000</v>
      </c>
      <c r="F34" s="259">
        <v>500</v>
      </c>
      <c r="G34" s="179">
        <v>4029.83</v>
      </c>
      <c r="H34" s="273">
        <v>132</v>
      </c>
      <c r="I34" s="52">
        <f t="shared" si="2"/>
        <v>3.275572418687637</v>
      </c>
      <c r="J34" s="52">
        <f t="shared" si="3"/>
        <v>26.400000000000002</v>
      </c>
    </row>
    <row r="35" spans="2:10" ht="12.75">
      <c r="B35" s="22">
        <v>6615</v>
      </c>
      <c r="C35" s="22"/>
      <c r="D35" s="17" t="s">
        <v>95</v>
      </c>
      <c r="E35" s="244">
        <v>10000</v>
      </c>
      <c r="F35" s="259">
        <v>5000</v>
      </c>
      <c r="G35" s="287">
        <v>11430</v>
      </c>
      <c r="H35" s="231">
        <v>5108</v>
      </c>
      <c r="I35" s="52">
        <f t="shared" si="2"/>
        <v>44.68941382327209</v>
      </c>
      <c r="J35" s="52">
        <f t="shared" si="3"/>
        <v>102.16000000000001</v>
      </c>
    </row>
    <row r="36" spans="2:10" ht="12.75">
      <c r="B36" s="22">
        <v>663</v>
      </c>
      <c r="C36" s="22"/>
      <c r="D36" s="22" t="s">
        <v>55</v>
      </c>
      <c r="E36" s="242">
        <f>E37+E39</f>
        <v>0</v>
      </c>
      <c r="F36" s="258">
        <f>F37+F39</f>
        <v>120</v>
      </c>
      <c r="G36" s="288">
        <f>G37+G39</f>
        <v>740</v>
      </c>
      <c r="H36" s="274">
        <f>H37+H39</f>
        <v>1472</v>
      </c>
      <c r="I36" s="52">
        <f t="shared" si="2"/>
        <v>198.91891891891893</v>
      </c>
      <c r="J36" s="52">
        <f t="shared" si="3"/>
        <v>1226.6666666666667</v>
      </c>
    </row>
    <row r="37" spans="2:10" ht="12.75">
      <c r="B37" s="1">
        <v>6631</v>
      </c>
      <c r="C37" s="1"/>
      <c r="D37" s="1" t="s">
        <v>49</v>
      </c>
      <c r="E37" s="243"/>
      <c r="F37" s="157">
        <v>0</v>
      </c>
      <c r="G37" s="179">
        <v>740</v>
      </c>
      <c r="H37" s="273">
        <v>1352</v>
      </c>
      <c r="I37" s="52">
        <f t="shared" si="2"/>
        <v>182.7027027027027</v>
      </c>
      <c r="J37" s="52"/>
    </row>
    <row r="38" spans="2:10" ht="12.75" customHeight="1" hidden="1">
      <c r="B38" s="1"/>
      <c r="C38" s="1"/>
      <c r="D38" s="1"/>
      <c r="E38" s="211"/>
      <c r="F38" s="157"/>
      <c r="G38" s="290"/>
      <c r="H38" s="273"/>
      <c r="I38" s="52" t="e">
        <f t="shared" si="2"/>
        <v>#DIV/0!</v>
      </c>
      <c r="J38" s="52"/>
    </row>
    <row r="39" spans="2:10" ht="12.75">
      <c r="B39" s="1">
        <v>6632</v>
      </c>
      <c r="C39" s="1"/>
      <c r="D39" s="1" t="s">
        <v>50</v>
      </c>
      <c r="E39" s="210"/>
      <c r="F39" s="157">
        <v>120</v>
      </c>
      <c r="G39" s="290"/>
      <c r="H39" s="273">
        <v>120</v>
      </c>
      <c r="I39" s="52"/>
      <c r="J39" s="52"/>
    </row>
    <row r="40" spans="5:10" ht="12.75">
      <c r="E40" s="245"/>
      <c r="F40" s="260"/>
      <c r="G40" s="291"/>
      <c r="H40" s="273"/>
      <c r="I40" s="52"/>
      <c r="J40" s="52"/>
    </row>
    <row r="41" spans="2:10" ht="14.25" customHeight="1">
      <c r="B41" s="1">
        <v>671</v>
      </c>
      <c r="C41" s="1"/>
      <c r="D41" s="37" t="s">
        <v>37</v>
      </c>
      <c r="E41" s="246">
        <f>E45</f>
        <v>984390</v>
      </c>
      <c r="F41" s="261">
        <f>F45+F51</f>
        <v>1118391</v>
      </c>
      <c r="G41" s="292">
        <f>G45+G51</f>
        <v>966458.38</v>
      </c>
      <c r="H41" s="275">
        <f>H45+H51</f>
        <v>1069804.77</v>
      </c>
      <c r="I41" s="52">
        <f t="shared" si="2"/>
        <v>110.69330993849937</v>
      </c>
      <c r="J41" s="52">
        <f t="shared" si="3"/>
        <v>95.65570270147023</v>
      </c>
    </row>
    <row r="42" spans="2:10" ht="12.75" hidden="1">
      <c r="B42" s="1" t="s">
        <v>6</v>
      </c>
      <c r="C42" s="1"/>
      <c r="D42" s="1" t="s">
        <v>8</v>
      </c>
      <c r="E42" s="211"/>
      <c r="F42" s="157"/>
      <c r="G42" s="290"/>
      <c r="H42" s="273"/>
      <c r="I42" s="52" t="e">
        <f t="shared" si="2"/>
        <v>#DIV/0!</v>
      </c>
      <c r="J42" s="52" t="e">
        <f t="shared" si="3"/>
        <v>#DIV/0!</v>
      </c>
    </row>
    <row r="43" spans="2:10" ht="12.75" hidden="1">
      <c r="B43" s="1" t="s">
        <v>6</v>
      </c>
      <c r="C43" s="1"/>
      <c r="D43" s="1" t="s">
        <v>9</v>
      </c>
      <c r="E43" s="211"/>
      <c r="F43" s="157"/>
      <c r="G43" s="290"/>
      <c r="H43" s="273"/>
      <c r="I43" s="52" t="e">
        <f t="shared" si="2"/>
        <v>#DIV/0!</v>
      </c>
      <c r="J43" s="52" t="e">
        <f t="shared" si="3"/>
        <v>#DIV/0!</v>
      </c>
    </row>
    <row r="44" spans="2:10" ht="12.75">
      <c r="B44" s="1"/>
      <c r="C44" s="1"/>
      <c r="D44" s="1"/>
      <c r="E44" s="243"/>
      <c r="F44" s="157"/>
      <c r="G44" s="179"/>
      <c r="H44" s="273"/>
      <c r="I44" s="52"/>
      <c r="J44" s="52"/>
    </row>
    <row r="45" spans="2:10" ht="12.75">
      <c r="B45" s="22">
        <v>67112</v>
      </c>
      <c r="C45" s="22"/>
      <c r="D45" s="22" t="s">
        <v>56</v>
      </c>
      <c r="E45" s="175">
        <f>E46+E47+E48+E49+E50</f>
        <v>984390</v>
      </c>
      <c r="F45" s="171">
        <f>F46+F47+F48+F49+F50</f>
        <v>1118391</v>
      </c>
      <c r="G45" s="178">
        <f>G46+G47+G48+G49+G50</f>
        <v>966458.38</v>
      </c>
      <c r="H45" s="275">
        <f>H46+H47+H48+H49+H50</f>
        <v>1069804.77</v>
      </c>
      <c r="I45" s="52">
        <f t="shared" si="2"/>
        <v>110.69330993849937</v>
      </c>
      <c r="J45" s="52">
        <f t="shared" si="3"/>
        <v>95.65570270147023</v>
      </c>
    </row>
    <row r="46" spans="2:10" ht="12.75">
      <c r="B46" s="1"/>
      <c r="C46" s="1"/>
      <c r="D46" s="1" t="s">
        <v>57</v>
      </c>
      <c r="E46" s="243">
        <v>550000</v>
      </c>
      <c r="F46" s="157">
        <v>560000</v>
      </c>
      <c r="G46" s="179">
        <v>550000</v>
      </c>
      <c r="H46" s="273">
        <v>560000</v>
      </c>
      <c r="I46" s="52"/>
      <c r="J46" s="52">
        <f t="shared" si="3"/>
        <v>100</v>
      </c>
    </row>
    <row r="47" spans="2:10" ht="12.75">
      <c r="B47" s="1"/>
      <c r="C47" s="1"/>
      <c r="D47" s="1" t="s">
        <v>58</v>
      </c>
      <c r="E47" s="243">
        <v>412090</v>
      </c>
      <c r="F47" s="157">
        <v>412090</v>
      </c>
      <c r="G47" s="179">
        <v>260565.83</v>
      </c>
      <c r="H47" s="273">
        <v>375278.02</v>
      </c>
      <c r="I47" s="52"/>
      <c r="J47" s="52">
        <f t="shared" si="3"/>
        <v>91.06700478050912</v>
      </c>
    </row>
    <row r="48" spans="2:10" ht="12.75">
      <c r="B48" s="1"/>
      <c r="C48" s="1"/>
      <c r="D48" s="17" t="s">
        <v>99</v>
      </c>
      <c r="E48" s="243"/>
      <c r="F48" s="157">
        <v>126470</v>
      </c>
      <c r="G48" s="179">
        <v>136087.29</v>
      </c>
      <c r="H48" s="273">
        <v>115045.75</v>
      </c>
      <c r="I48" s="52"/>
      <c r="J48" s="52">
        <f t="shared" si="3"/>
        <v>90.96683007827944</v>
      </c>
    </row>
    <row r="49" spans="2:10" ht="12.75">
      <c r="B49" s="1"/>
      <c r="C49" s="1"/>
      <c r="D49" s="17" t="s">
        <v>103</v>
      </c>
      <c r="E49" s="243">
        <v>22300</v>
      </c>
      <c r="F49" s="157">
        <v>19831</v>
      </c>
      <c r="G49" s="179">
        <v>19805.26</v>
      </c>
      <c r="H49" s="273">
        <v>19481</v>
      </c>
      <c r="I49" s="52"/>
      <c r="J49" s="52">
        <f t="shared" si="3"/>
        <v>98.23508648076245</v>
      </c>
    </row>
    <row r="50" spans="2:10" ht="12.75">
      <c r="B50" s="1"/>
      <c r="C50" s="1"/>
      <c r="D50" s="17"/>
      <c r="E50" s="243"/>
      <c r="F50" s="157"/>
      <c r="G50" s="179"/>
      <c r="H50" s="273"/>
      <c r="I50" s="52"/>
      <c r="J50" s="52"/>
    </row>
    <row r="51" spans="2:10" ht="12.75">
      <c r="B51" s="1">
        <v>6712</v>
      </c>
      <c r="C51" s="1"/>
      <c r="D51" s="1" t="s">
        <v>92</v>
      </c>
      <c r="E51" s="243"/>
      <c r="F51" s="157"/>
      <c r="G51" s="179"/>
      <c r="H51" s="273"/>
      <c r="I51" s="52"/>
      <c r="J51" s="52"/>
    </row>
    <row r="52" spans="2:10" ht="12.75">
      <c r="B52" s="22">
        <v>6831</v>
      </c>
      <c r="C52" s="22"/>
      <c r="D52" s="22" t="s">
        <v>62</v>
      </c>
      <c r="E52" s="219"/>
      <c r="F52" s="258"/>
      <c r="G52" s="288"/>
      <c r="H52" s="275"/>
      <c r="I52" s="52" t="e">
        <f t="shared" si="2"/>
        <v>#DIV/0!</v>
      </c>
      <c r="J52" s="52"/>
    </row>
    <row r="53" spans="2:10" ht="25.5">
      <c r="B53" s="22">
        <v>72</v>
      </c>
      <c r="C53" s="22"/>
      <c r="D53" s="48" t="s">
        <v>196</v>
      </c>
      <c r="E53" s="219">
        <f>E54+E55</f>
        <v>700</v>
      </c>
      <c r="F53" s="222">
        <f>F54+F55</f>
        <v>2500</v>
      </c>
      <c r="G53" s="289">
        <f>G54+G55</f>
        <v>9121</v>
      </c>
      <c r="H53" s="226">
        <f>H54+H55</f>
        <v>2292</v>
      </c>
      <c r="I53" s="52">
        <f t="shared" si="2"/>
        <v>25.128823593904176</v>
      </c>
      <c r="J53" s="52">
        <f t="shared" si="3"/>
        <v>91.67999999999999</v>
      </c>
    </row>
    <row r="54" spans="2:10" ht="13.5" thickBot="1">
      <c r="B54" s="22">
        <v>7211</v>
      </c>
      <c r="C54" s="22"/>
      <c r="D54" s="22" t="s">
        <v>10</v>
      </c>
      <c r="E54" s="247">
        <v>700</v>
      </c>
      <c r="F54" s="259">
        <v>2500</v>
      </c>
      <c r="G54" s="292">
        <v>4121</v>
      </c>
      <c r="H54" s="275">
        <v>2292</v>
      </c>
      <c r="I54" s="52">
        <f t="shared" si="2"/>
        <v>55.61756855132249</v>
      </c>
      <c r="J54" s="52">
        <f t="shared" si="3"/>
        <v>91.67999999999999</v>
      </c>
    </row>
    <row r="55" spans="2:10" ht="13.5" thickBot="1">
      <c r="B55" s="1">
        <v>7227</v>
      </c>
      <c r="C55" s="1"/>
      <c r="D55" s="110" t="s">
        <v>195</v>
      </c>
      <c r="E55" s="211"/>
      <c r="F55" s="157"/>
      <c r="G55" s="179">
        <v>5000</v>
      </c>
      <c r="H55" s="273"/>
      <c r="I55" s="52"/>
      <c r="J55" s="52"/>
    </row>
    <row r="56" spans="2:10" ht="12.75">
      <c r="B56" s="117"/>
      <c r="C56" s="118"/>
      <c r="D56" s="119" t="s">
        <v>11</v>
      </c>
      <c r="E56" s="248">
        <f>E16+E53</f>
        <v>7723779</v>
      </c>
      <c r="F56" s="262">
        <f>F16+F53</f>
        <v>8177989</v>
      </c>
      <c r="G56" s="293">
        <f>G16+G53</f>
        <v>7253703.54</v>
      </c>
      <c r="H56" s="276">
        <f>H16+H53</f>
        <v>7942220.58</v>
      </c>
      <c r="I56" s="120">
        <f t="shared" si="2"/>
        <v>109.49193796249357</v>
      </c>
      <c r="J56" s="120">
        <f t="shared" si="3"/>
        <v>97.11703671892931</v>
      </c>
    </row>
    <row r="57" spans="2:10" ht="16.5" customHeight="1">
      <c r="B57" s="4">
        <v>922</v>
      </c>
      <c r="C57" s="1"/>
      <c r="D57" s="59" t="s">
        <v>183</v>
      </c>
      <c r="E57" s="153">
        <v>145948</v>
      </c>
      <c r="F57" s="173">
        <v>225099</v>
      </c>
      <c r="G57" s="294">
        <v>241878</v>
      </c>
      <c r="H57" s="277"/>
      <c r="I57" s="63"/>
      <c r="J57" s="46"/>
    </row>
    <row r="58" spans="2:10" ht="21" customHeight="1">
      <c r="B58" s="22"/>
      <c r="C58" s="22"/>
      <c r="D58" s="23" t="s">
        <v>184</v>
      </c>
      <c r="E58" s="261">
        <f>E56+E57</f>
        <v>7869727</v>
      </c>
      <c r="F58" s="261">
        <f>F56+F57</f>
        <v>8403088</v>
      </c>
      <c r="G58" s="292">
        <f>G56+G57</f>
        <v>7495581.54</v>
      </c>
      <c r="H58" s="275">
        <f>H56+H57</f>
        <v>7942220.58</v>
      </c>
      <c r="I58" s="63"/>
      <c r="J58" s="46"/>
    </row>
    <row r="59" spans="2:10" s="315" customFormat="1" ht="10.5" customHeight="1" thickBot="1">
      <c r="B59" s="124" t="s">
        <v>6</v>
      </c>
      <c r="C59" s="124"/>
      <c r="D59" s="124"/>
      <c r="E59" s="124"/>
      <c r="F59" s="124"/>
      <c r="G59" s="312"/>
      <c r="H59" s="312"/>
      <c r="I59" s="313"/>
      <c r="J59" s="314"/>
    </row>
    <row r="60" spans="2:10" ht="13.5" hidden="1" thickBot="1">
      <c r="B60" s="2"/>
      <c r="C60" s="2"/>
      <c r="D60" s="9"/>
      <c r="E60" s="250"/>
      <c r="F60" s="264"/>
      <c r="G60" s="295"/>
      <c r="H60" s="278"/>
      <c r="I60" s="25"/>
      <c r="J60" s="52"/>
    </row>
    <row r="61" spans="2:10" ht="3" customHeight="1" hidden="1" thickBot="1">
      <c r="B61" s="21" t="s">
        <v>35</v>
      </c>
      <c r="C61" s="24"/>
      <c r="D61" s="2" t="s">
        <v>6</v>
      </c>
      <c r="E61" s="249"/>
      <c r="F61" s="263"/>
      <c r="G61" s="296"/>
      <c r="H61" s="279"/>
      <c r="I61" s="2"/>
      <c r="J61" s="53"/>
    </row>
    <row r="62" spans="2:10" ht="71.25" customHeight="1" thickBot="1">
      <c r="B62" s="306" t="s">
        <v>51</v>
      </c>
      <c r="C62" s="307"/>
      <c r="D62" s="308" t="s">
        <v>5</v>
      </c>
      <c r="E62" s="238" t="s">
        <v>216</v>
      </c>
      <c r="F62" s="130" t="s">
        <v>192</v>
      </c>
      <c r="G62" s="130" t="s">
        <v>52</v>
      </c>
      <c r="H62" s="130" t="s">
        <v>72</v>
      </c>
      <c r="I62" s="239" t="s">
        <v>79</v>
      </c>
      <c r="J62" s="239" t="s">
        <v>86</v>
      </c>
    </row>
    <row r="63" spans="2:10" ht="15.75" customHeight="1">
      <c r="B63" s="38">
        <v>3</v>
      </c>
      <c r="C63" s="38"/>
      <c r="D63" s="38" t="s">
        <v>64</v>
      </c>
      <c r="E63" s="251">
        <f>E64+E73+E114+E118+E121</f>
        <v>7849027</v>
      </c>
      <c r="F63" s="265">
        <f>F64+F73+F114+F118+F121</f>
        <v>8318779</v>
      </c>
      <c r="G63" s="297">
        <f>G64+G73+G89+G114+G118+G121</f>
        <v>7246890</v>
      </c>
      <c r="H63" s="280">
        <f>H64+H73+H114+H118+H121</f>
        <v>7867979.96</v>
      </c>
      <c r="I63" s="29">
        <f>(H63/G63)*100</f>
        <v>108.57043448982944</v>
      </c>
      <c r="J63" s="52">
        <f>(H63/F63)*100</f>
        <v>94.58094703561665</v>
      </c>
    </row>
    <row r="64" spans="2:10" ht="13.5" customHeight="1">
      <c r="B64" s="22">
        <v>31</v>
      </c>
      <c r="C64" s="22"/>
      <c r="D64" s="22" t="s">
        <v>65</v>
      </c>
      <c r="E64" s="246">
        <f>E65+E70+E71+E72</f>
        <v>6494665</v>
      </c>
      <c r="F64" s="261">
        <f>F65+F70+F71+F72</f>
        <v>6691286</v>
      </c>
      <c r="G64" s="292">
        <f>G65+G70+G71+G72</f>
        <v>5956530</v>
      </c>
      <c r="H64" s="275">
        <f>H65+H70+H71+H72</f>
        <v>6594233.46</v>
      </c>
      <c r="I64" s="29">
        <f aca="true" t="shared" si="4" ref="I64:I90">(H64/G64)*100</f>
        <v>110.70595564867465</v>
      </c>
      <c r="J64" s="52">
        <f aca="true" t="shared" si="5" ref="J64:J89">(H64/F64)*100</f>
        <v>98.54956819959571</v>
      </c>
    </row>
    <row r="65" spans="2:10" ht="13.5" customHeight="1">
      <c r="B65" s="22">
        <v>311</v>
      </c>
      <c r="C65" s="22"/>
      <c r="D65" s="22" t="s">
        <v>85</v>
      </c>
      <c r="E65" s="246">
        <f>E66+E68+E69+E67</f>
        <v>5407501</v>
      </c>
      <c r="F65" s="261">
        <f>F66+F67+F68+F69</f>
        <v>5558599</v>
      </c>
      <c r="G65" s="292">
        <f>G66+G68+G69</f>
        <v>4960328</v>
      </c>
      <c r="H65" s="275">
        <f>H66+H67+H68+H69</f>
        <v>5495796.13</v>
      </c>
      <c r="I65" s="29">
        <f t="shared" si="4"/>
        <v>110.79501456355305</v>
      </c>
      <c r="J65" s="52">
        <f t="shared" si="5"/>
        <v>98.87016728495796</v>
      </c>
    </row>
    <row r="66" spans="2:10" ht="13.5" customHeight="1">
      <c r="B66" s="17">
        <v>3111</v>
      </c>
      <c r="C66" s="17"/>
      <c r="D66" s="17" t="s">
        <v>80</v>
      </c>
      <c r="E66" s="216">
        <f>E181+E285+E355+E402+E424</f>
        <v>5339501</v>
      </c>
      <c r="F66" s="266">
        <f>F181+F285+F319+F355+F402+F424</f>
        <v>5454599</v>
      </c>
      <c r="G66" s="298">
        <v>4920508</v>
      </c>
      <c r="H66" s="184">
        <v>5423460.79</v>
      </c>
      <c r="I66" s="29">
        <f t="shared" si="4"/>
        <v>110.22156228584528</v>
      </c>
      <c r="J66" s="52">
        <f t="shared" si="5"/>
        <v>99.42913842062451</v>
      </c>
    </row>
    <row r="67" spans="2:10" ht="13.5" customHeight="1">
      <c r="B67" s="17">
        <v>31113</v>
      </c>
      <c r="C67" s="17"/>
      <c r="D67" s="17" t="s">
        <v>220</v>
      </c>
      <c r="E67" s="216"/>
      <c r="F67" s="266">
        <f>F182</f>
        <v>60000</v>
      </c>
      <c r="G67" s="298"/>
      <c r="H67" s="184">
        <v>40793.08</v>
      </c>
      <c r="I67" s="29"/>
      <c r="J67" s="52"/>
    </row>
    <row r="68" spans="2:10" ht="13.5" customHeight="1">
      <c r="B68" s="17">
        <v>3113</v>
      </c>
      <c r="C68" s="17"/>
      <c r="D68" s="17" t="s">
        <v>81</v>
      </c>
      <c r="E68" s="216">
        <f>E183+E286+E403+E425</f>
        <v>53000</v>
      </c>
      <c r="F68" s="266">
        <f>F183+F286+F403+F425</f>
        <v>33000</v>
      </c>
      <c r="G68" s="298">
        <v>29193</v>
      </c>
      <c r="H68" s="184">
        <v>22576.89</v>
      </c>
      <c r="I68" s="29">
        <f t="shared" si="4"/>
        <v>77.33665604768267</v>
      </c>
      <c r="J68" s="52">
        <f t="shared" si="5"/>
        <v>68.41481818181818</v>
      </c>
    </row>
    <row r="69" spans="2:10" ht="13.5" customHeight="1">
      <c r="B69" s="17">
        <v>3114</v>
      </c>
      <c r="C69" s="17"/>
      <c r="D69" s="17" t="s">
        <v>82</v>
      </c>
      <c r="E69" s="216">
        <f>E184+E287+E404+E426</f>
        <v>15000</v>
      </c>
      <c r="F69" s="266">
        <f>F184+F287+F404+F426</f>
        <v>11000</v>
      </c>
      <c r="G69" s="298">
        <v>10627</v>
      </c>
      <c r="H69" s="184">
        <v>8965.37</v>
      </c>
      <c r="I69" s="29">
        <f t="shared" si="4"/>
        <v>84.36407264514915</v>
      </c>
      <c r="J69" s="52">
        <f t="shared" si="5"/>
        <v>81.50336363636364</v>
      </c>
    </row>
    <row r="70" spans="2:10" ht="11.25" customHeight="1">
      <c r="B70" s="22">
        <v>312</v>
      </c>
      <c r="C70" s="22"/>
      <c r="D70" s="22" t="s">
        <v>13</v>
      </c>
      <c r="E70" s="246">
        <f>E185+E288+E405+E427</f>
        <v>210333</v>
      </c>
      <c r="F70" s="261">
        <f>F185+F288+F320+F405+F427</f>
        <v>244650</v>
      </c>
      <c r="G70" s="179">
        <v>200128</v>
      </c>
      <c r="H70" s="273">
        <v>241670.84</v>
      </c>
      <c r="I70" s="29">
        <f t="shared" si="4"/>
        <v>120.75813479373201</v>
      </c>
      <c r="J70" s="52">
        <f t="shared" si="5"/>
        <v>98.78227672184754</v>
      </c>
    </row>
    <row r="71" spans="2:10" ht="12.75">
      <c r="B71" s="22">
        <v>3132</v>
      </c>
      <c r="C71" s="22">
        <v>0</v>
      </c>
      <c r="D71" s="22" t="s">
        <v>12</v>
      </c>
      <c r="E71" s="246">
        <f>E186+E289+E406+E428</f>
        <v>876831</v>
      </c>
      <c r="F71" s="261">
        <f>F186+F289+F406+F428+F321</f>
        <v>887077</v>
      </c>
      <c r="G71" s="179">
        <v>796074</v>
      </c>
      <c r="H71" s="273">
        <v>856095.05</v>
      </c>
      <c r="I71" s="29">
        <f t="shared" si="4"/>
        <v>107.53963199401062</v>
      </c>
      <c r="J71" s="52">
        <f t="shared" si="5"/>
        <v>96.50741141975274</v>
      </c>
    </row>
    <row r="72" spans="2:10" ht="12.75">
      <c r="B72" s="22">
        <v>3133</v>
      </c>
      <c r="C72" s="22"/>
      <c r="D72" s="22" t="s">
        <v>231</v>
      </c>
      <c r="E72" s="246">
        <f>E187</f>
        <v>0</v>
      </c>
      <c r="F72" s="261">
        <f>F187</f>
        <v>960</v>
      </c>
      <c r="G72" s="179"/>
      <c r="H72" s="273">
        <v>671.44</v>
      </c>
      <c r="I72" s="29"/>
      <c r="J72" s="52">
        <f t="shared" si="5"/>
        <v>69.94166666666666</v>
      </c>
    </row>
    <row r="73" spans="2:10" ht="12.75">
      <c r="B73" s="22">
        <v>32</v>
      </c>
      <c r="C73" s="22"/>
      <c r="D73" s="22" t="s">
        <v>66</v>
      </c>
      <c r="E73" s="246">
        <f>E74+E79+E89+E103+E105</f>
        <v>1340862</v>
      </c>
      <c r="F73" s="261">
        <f>F74+F79+F89+F103+F105</f>
        <v>1390793</v>
      </c>
      <c r="G73" s="292">
        <f>G74+G79+G89+G103+G105</f>
        <v>955858</v>
      </c>
      <c r="H73" s="275">
        <f>H74+H79+H89+H103+H105</f>
        <v>1047419.7799999999</v>
      </c>
      <c r="I73" s="29">
        <f t="shared" si="4"/>
        <v>109.57901487459434</v>
      </c>
      <c r="J73" s="52">
        <f t="shared" si="5"/>
        <v>75.31097582458352</v>
      </c>
    </row>
    <row r="74" spans="2:10" ht="12.75">
      <c r="B74" s="22">
        <v>321</v>
      </c>
      <c r="C74" s="1"/>
      <c r="D74" s="22" t="s">
        <v>45</v>
      </c>
      <c r="E74" s="246">
        <f>E75+E76+E77+E78</f>
        <v>267494</v>
      </c>
      <c r="F74" s="261">
        <f>F75+F76+F77+F78</f>
        <v>196249</v>
      </c>
      <c r="G74" s="292">
        <f>G75+G76+G77+G78</f>
        <v>124139</v>
      </c>
      <c r="H74" s="275">
        <f>H75+H76+H77+H78</f>
        <v>141312.08000000002</v>
      </c>
      <c r="I74" s="29">
        <f t="shared" si="4"/>
        <v>113.83375087603413</v>
      </c>
      <c r="J74" s="52">
        <f t="shared" si="5"/>
        <v>72.00652232622842</v>
      </c>
    </row>
    <row r="75" spans="2:10" ht="12.75">
      <c r="B75" s="1">
        <v>3211</v>
      </c>
      <c r="C75" s="1"/>
      <c r="D75" s="1" t="s">
        <v>14</v>
      </c>
      <c r="E75" s="216">
        <f>E208+E242+E322+E356+E408+E430+E503</f>
        <v>90000</v>
      </c>
      <c r="F75" s="266">
        <f>F208+F242+F322+F356+F408+F430+F503</f>
        <v>61000</v>
      </c>
      <c r="G75" s="179">
        <v>4678</v>
      </c>
      <c r="H75" s="273">
        <v>7640.54</v>
      </c>
      <c r="I75" s="29">
        <f t="shared" si="4"/>
        <v>163.32920051303975</v>
      </c>
      <c r="J75" s="52">
        <f t="shared" si="5"/>
        <v>12.525475409836066</v>
      </c>
    </row>
    <row r="76" spans="2:10" ht="13.5" customHeight="1">
      <c r="B76" s="1">
        <v>3212</v>
      </c>
      <c r="C76" s="1"/>
      <c r="D76" s="1" t="s">
        <v>29</v>
      </c>
      <c r="E76" s="216">
        <f>E188+E291+E323+E409+E431</f>
        <v>161994</v>
      </c>
      <c r="F76" s="266">
        <f>F188+F291+F323+F409+F431</f>
        <v>130249</v>
      </c>
      <c r="G76" s="179">
        <v>116953</v>
      </c>
      <c r="H76" s="273">
        <v>126780.94</v>
      </c>
      <c r="I76" s="29">
        <f t="shared" si="4"/>
        <v>108.4033244123708</v>
      </c>
      <c r="J76" s="52">
        <f t="shared" si="5"/>
        <v>97.33736151525156</v>
      </c>
    </row>
    <row r="77" spans="2:10" ht="14.25" customHeight="1">
      <c r="B77" s="1">
        <v>3213</v>
      </c>
      <c r="C77" s="1"/>
      <c r="D77" s="1" t="s">
        <v>26</v>
      </c>
      <c r="E77" s="216">
        <f>E243+E292+E324+E357+E455</f>
        <v>10000</v>
      </c>
      <c r="F77" s="266">
        <f>F243+F292+F324+F357+F455</f>
        <v>4000</v>
      </c>
      <c r="G77" s="179">
        <v>1958</v>
      </c>
      <c r="H77" s="273">
        <v>6571</v>
      </c>
      <c r="I77" s="29">
        <f t="shared" si="4"/>
        <v>335.5975485188969</v>
      </c>
      <c r="J77" s="52">
        <f t="shared" si="5"/>
        <v>164.275</v>
      </c>
    </row>
    <row r="78" spans="2:10" ht="14.25" customHeight="1">
      <c r="B78" s="1">
        <v>3214</v>
      </c>
      <c r="C78" s="1"/>
      <c r="D78" s="49" t="s">
        <v>75</v>
      </c>
      <c r="E78" s="216">
        <f>E209+E244+E325+E358</f>
        <v>5500</v>
      </c>
      <c r="F78" s="266">
        <f>F209+F244+F325+F358</f>
        <v>1000</v>
      </c>
      <c r="G78" s="179">
        <v>550</v>
      </c>
      <c r="H78" s="273">
        <v>319.6</v>
      </c>
      <c r="I78" s="29">
        <f t="shared" si="4"/>
        <v>58.10909090909091</v>
      </c>
      <c r="J78" s="52">
        <f t="shared" si="5"/>
        <v>31.96</v>
      </c>
    </row>
    <row r="79" spans="2:10" ht="12.75">
      <c r="B79" s="22">
        <v>322</v>
      </c>
      <c r="C79" s="1"/>
      <c r="D79" s="22" t="s">
        <v>47</v>
      </c>
      <c r="E79" s="246">
        <f>E80+E81+E82+E86+E87+E88</f>
        <v>757820</v>
      </c>
      <c r="F79" s="261">
        <f>F80+F81+F82+F86+F87+F88</f>
        <v>882245</v>
      </c>
      <c r="G79" s="292">
        <f>G80+G81+G82+G86+G87+G88</f>
        <v>597451</v>
      </c>
      <c r="H79" s="275">
        <f>H80+H81+H82+H86+H87+H88</f>
        <v>706036.47</v>
      </c>
      <c r="I79" s="29">
        <f t="shared" si="4"/>
        <v>118.1747909033544</v>
      </c>
      <c r="J79" s="52">
        <f t="shared" si="5"/>
        <v>80.02725660105753</v>
      </c>
    </row>
    <row r="80" spans="2:10" ht="12.75">
      <c r="B80" s="1">
        <v>3221</v>
      </c>
      <c r="C80" s="1"/>
      <c r="D80" s="1" t="s">
        <v>15</v>
      </c>
      <c r="E80" s="216">
        <v>117300</v>
      </c>
      <c r="F80" s="266">
        <v>121225</v>
      </c>
      <c r="G80" s="179">
        <v>100237</v>
      </c>
      <c r="H80" s="273">
        <v>101610.41</v>
      </c>
      <c r="I80" s="29">
        <f t="shared" si="4"/>
        <v>101.37016271436696</v>
      </c>
      <c r="J80" s="52">
        <f t="shared" si="5"/>
        <v>83.81968240874407</v>
      </c>
    </row>
    <row r="81" spans="2:10" ht="12.75">
      <c r="B81" s="1">
        <v>3222</v>
      </c>
      <c r="C81" s="1"/>
      <c r="D81" s="1" t="s">
        <v>38</v>
      </c>
      <c r="E81" s="216">
        <v>395520</v>
      </c>
      <c r="F81" s="266">
        <v>437020</v>
      </c>
      <c r="G81" s="179">
        <v>213756</v>
      </c>
      <c r="H81" s="273">
        <v>255828.74</v>
      </c>
      <c r="I81" s="29">
        <f t="shared" si="4"/>
        <v>119.68260072231891</v>
      </c>
      <c r="J81" s="52">
        <f t="shared" si="5"/>
        <v>58.539366619376686</v>
      </c>
    </row>
    <row r="82" spans="2:10" ht="12.75">
      <c r="B82" s="17">
        <v>3223</v>
      </c>
      <c r="C82" s="17"/>
      <c r="D82" s="17" t="s">
        <v>16</v>
      </c>
      <c r="E82" s="216">
        <f>E247+E362+E458</f>
        <v>170000</v>
      </c>
      <c r="F82" s="266">
        <f>F247+F362+F458</f>
        <v>211000</v>
      </c>
      <c r="G82" s="299">
        <v>138727</v>
      </c>
      <c r="H82" s="281">
        <v>216800.24</v>
      </c>
      <c r="I82" s="29">
        <f t="shared" si="4"/>
        <v>156.2783308224066</v>
      </c>
      <c r="J82" s="52">
        <f t="shared" si="5"/>
        <v>102.7489289099526</v>
      </c>
    </row>
    <row r="83" spans="2:10" ht="12.75" hidden="1">
      <c r="B83" s="1"/>
      <c r="C83" s="1"/>
      <c r="D83" s="1"/>
      <c r="E83" s="216"/>
      <c r="F83" s="172"/>
      <c r="G83" s="179"/>
      <c r="H83" s="273"/>
      <c r="I83" s="29" t="e">
        <f t="shared" si="4"/>
        <v>#DIV/0!</v>
      </c>
      <c r="J83" s="52" t="e">
        <f t="shared" si="5"/>
        <v>#DIV/0!</v>
      </c>
    </row>
    <row r="84" spans="2:10" ht="12.75" hidden="1">
      <c r="B84" s="1"/>
      <c r="C84" s="1"/>
      <c r="D84" s="1"/>
      <c r="E84" s="216"/>
      <c r="F84" s="172"/>
      <c r="G84" s="179"/>
      <c r="H84" s="273"/>
      <c r="I84" s="29" t="e">
        <f t="shared" si="4"/>
        <v>#DIV/0!</v>
      </c>
      <c r="J84" s="52" t="e">
        <f t="shared" si="5"/>
        <v>#DIV/0!</v>
      </c>
    </row>
    <row r="85" spans="2:10" ht="12.75" hidden="1">
      <c r="B85" s="1"/>
      <c r="C85" s="1"/>
      <c r="D85" s="1"/>
      <c r="E85" s="216"/>
      <c r="F85" s="172"/>
      <c r="G85" s="179"/>
      <c r="H85" s="273"/>
      <c r="I85" s="29" t="e">
        <f t="shared" si="4"/>
        <v>#DIV/0!</v>
      </c>
      <c r="J85" s="52" t="e">
        <f t="shared" si="5"/>
        <v>#DIV/0!</v>
      </c>
    </row>
    <row r="86" spans="2:10" ht="12.75">
      <c r="B86" s="1">
        <v>3224</v>
      </c>
      <c r="C86" s="1"/>
      <c r="D86" s="1" t="s">
        <v>17</v>
      </c>
      <c r="E86" s="216">
        <v>25000</v>
      </c>
      <c r="F86" s="172">
        <v>18000</v>
      </c>
      <c r="G86" s="179">
        <v>16798</v>
      </c>
      <c r="H86" s="273">
        <v>17749.5</v>
      </c>
      <c r="I86" s="29">
        <f t="shared" si="4"/>
        <v>105.66436480533396</v>
      </c>
      <c r="J86" s="52">
        <f t="shared" si="5"/>
        <v>98.60833333333333</v>
      </c>
    </row>
    <row r="87" spans="2:10" ht="12.75">
      <c r="B87" s="1">
        <v>3225</v>
      </c>
      <c r="C87" s="1"/>
      <c r="D87" s="1" t="s">
        <v>18</v>
      </c>
      <c r="E87" s="216">
        <v>45000</v>
      </c>
      <c r="F87" s="172">
        <v>93000</v>
      </c>
      <c r="G87" s="179">
        <v>124197</v>
      </c>
      <c r="H87" s="273">
        <v>112314.89</v>
      </c>
      <c r="I87" s="29">
        <f t="shared" si="4"/>
        <v>90.43285264539401</v>
      </c>
      <c r="J87" s="52">
        <f t="shared" si="5"/>
        <v>120.76869892473118</v>
      </c>
    </row>
    <row r="88" spans="2:10" ht="12.75">
      <c r="B88" s="1">
        <v>3227</v>
      </c>
      <c r="C88" s="1"/>
      <c r="D88" s="1" t="s">
        <v>46</v>
      </c>
      <c r="E88" s="216">
        <v>5000</v>
      </c>
      <c r="F88" s="172">
        <v>2000</v>
      </c>
      <c r="G88" s="179">
        <v>3736</v>
      </c>
      <c r="H88" s="273">
        <v>1732.69</v>
      </c>
      <c r="I88" s="29">
        <f t="shared" si="4"/>
        <v>46.37821199143469</v>
      </c>
      <c r="J88" s="52">
        <f t="shared" si="5"/>
        <v>86.6345</v>
      </c>
    </row>
    <row r="89" spans="2:10" ht="12.75">
      <c r="B89" s="22">
        <v>323</v>
      </c>
      <c r="C89" s="22"/>
      <c r="D89" s="22" t="s">
        <v>48</v>
      </c>
      <c r="E89" s="246">
        <f>E90+E91+E92+E93+E94+E95+E96+E101+E102</f>
        <v>157100</v>
      </c>
      <c r="F89" s="261">
        <f>F90+F91+F92+F93+F94+F95+F96+F101+F102</f>
        <v>151952</v>
      </c>
      <c r="G89" s="292">
        <f>G90+G91+G92+G93+G94+G95+G96+G101+G102</f>
        <v>176913</v>
      </c>
      <c r="H89" s="275">
        <f>H90+H91+H92+H93+H94+H95+H96+H101+H102</f>
        <v>141653.84</v>
      </c>
      <c r="I89" s="29">
        <f t="shared" si="4"/>
        <v>80.06977440889025</v>
      </c>
      <c r="J89" s="52">
        <f t="shared" si="5"/>
        <v>93.22275455406971</v>
      </c>
    </row>
    <row r="90" spans="2:10" ht="12.75">
      <c r="B90" s="1">
        <v>3231</v>
      </c>
      <c r="C90" s="1"/>
      <c r="D90" s="1" t="s">
        <v>34</v>
      </c>
      <c r="E90" s="216">
        <v>36100</v>
      </c>
      <c r="F90" s="172">
        <v>15100</v>
      </c>
      <c r="G90" s="179">
        <v>19120</v>
      </c>
      <c r="H90" s="273">
        <v>16620.69</v>
      </c>
      <c r="I90" s="29">
        <f t="shared" si="4"/>
        <v>86.9282949790795</v>
      </c>
      <c r="J90" s="52">
        <f>(H90/F90)*100</f>
        <v>110.07079470198676</v>
      </c>
    </row>
    <row r="91" spans="2:10" ht="12.75">
      <c r="B91" s="1">
        <v>3232</v>
      </c>
      <c r="C91" s="1"/>
      <c r="D91" s="1" t="s">
        <v>33</v>
      </c>
      <c r="E91" s="216">
        <v>43000</v>
      </c>
      <c r="F91" s="172">
        <v>71000</v>
      </c>
      <c r="G91" s="179">
        <v>71272</v>
      </c>
      <c r="H91" s="273">
        <v>61596.21</v>
      </c>
      <c r="I91" s="29">
        <f aca="true" t="shared" si="6" ref="I91:I105">(H91/G91)*100</f>
        <v>86.42413570546637</v>
      </c>
      <c r="J91" s="52">
        <f aca="true" t="shared" si="7" ref="J91:J105">(H91/F91)*100</f>
        <v>86.75522535211267</v>
      </c>
    </row>
    <row r="92" spans="2:10" ht="12.75">
      <c r="B92" s="1">
        <v>3233</v>
      </c>
      <c r="C92" s="1">
        <v>3233</v>
      </c>
      <c r="D92" s="1" t="s">
        <v>67</v>
      </c>
      <c r="E92" s="216">
        <v>4000</v>
      </c>
      <c r="F92" s="172">
        <v>0</v>
      </c>
      <c r="G92" s="179">
        <v>4614</v>
      </c>
      <c r="H92" s="273">
        <v>2375</v>
      </c>
      <c r="I92" s="29">
        <f t="shared" si="6"/>
        <v>51.47377546597313</v>
      </c>
      <c r="J92" s="52"/>
    </row>
    <row r="93" spans="2:10" ht="12.75">
      <c r="B93" s="1">
        <v>3234</v>
      </c>
      <c r="C93" s="1"/>
      <c r="D93" s="1" t="s">
        <v>42</v>
      </c>
      <c r="E93" s="216">
        <v>22000</v>
      </c>
      <c r="F93" s="172">
        <v>16000</v>
      </c>
      <c r="G93" s="179">
        <v>18295</v>
      </c>
      <c r="H93" s="273">
        <v>17827.17</v>
      </c>
      <c r="I93" s="29">
        <f t="shared" si="6"/>
        <v>97.44285323858976</v>
      </c>
      <c r="J93" s="52">
        <f t="shared" si="7"/>
        <v>111.41981249999999</v>
      </c>
    </row>
    <row r="94" spans="2:10" ht="12.75">
      <c r="B94" s="1">
        <v>3235</v>
      </c>
      <c r="C94" s="1"/>
      <c r="D94" s="1" t="s">
        <v>73</v>
      </c>
      <c r="E94" s="216">
        <v>15000</v>
      </c>
      <c r="F94" s="172">
        <v>8500</v>
      </c>
      <c r="G94" s="179">
        <v>13350</v>
      </c>
      <c r="H94" s="273">
        <v>10422.91</v>
      </c>
      <c r="I94" s="29">
        <f t="shared" si="6"/>
        <v>78.07423220973783</v>
      </c>
      <c r="J94" s="52">
        <f t="shared" si="7"/>
        <v>122.6224705882353</v>
      </c>
    </row>
    <row r="95" spans="2:10" ht="14.25" customHeight="1">
      <c r="B95" s="1">
        <v>3236</v>
      </c>
      <c r="C95" s="1"/>
      <c r="D95" s="17" t="s">
        <v>101</v>
      </c>
      <c r="E95" s="216">
        <v>17000</v>
      </c>
      <c r="F95" s="172">
        <v>12000</v>
      </c>
      <c r="G95" s="179">
        <v>10282</v>
      </c>
      <c r="H95" s="273">
        <v>14890</v>
      </c>
      <c r="I95" s="29">
        <f t="shared" si="6"/>
        <v>144.81618362186344</v>
      </c>
      <c r="J95" s="52">
        <f t="shared" si="7"/>
        <v>124.08333333333333</v>
      </c>
    </row>
    <row r="96" spans="2:10" ht="12.75">
      <c r="B96" s="17">
        <v>3237</v>
      </c>
      <c r="C96" s="17"/>
      <c r="D96" s="17" t="s">
        <v>27</v>
      </c>
      <c r="E96" s="175">
        <v>1000</v>
      </c>
      <c r="F96" s="261">
        <v>3200</v>
      </c>
      <c r="G96" s="179"/>
      <c r="H96" s="273">
        <v>3168.75</v>
      </c>
      <c r="I96" s="29"/>
      <c r="J96" s="52">
        <f t="shared" si="7"/>
        <v>99.0234375</v>
      </c>
    </row>
    <row r="97" spans="2:10" ht="0" customHeight="1" hidden="1">
      <c r="B97" s="1"/>
      <c r="C97" s="1"/>
      <c r="D97" s="1"/>
      <c r="E97" s="216"/>
      <c r="F97" s="172"/>
      <c r="G97" s="179"/>
      <c r="H97" s="273"/>
      <c r="I97" s="29" t="e">
        <f t="shared" si="6"/>
        <v>#DIV/0!</v>
      </c>
      <c r="J97" s="52" t="e">
        <f t="shared" si="7"/>
        <v>#DIV/0!</v>
      </c>
    </row>
    <row r="98" spans="2:10" ht="12.75" hidden="1">
      <c r="B98" s="1"/>
      <c r="C98" s="1"/>
      <c r="D98" s="1"/>
      <c r="E98" s="216"/>
      <c r="F98" s="172"/>
      <c r="G98" s="179"/>
      <c r="H98" s="273"/>
      <c r="I98" s="29" t="e">
        <f t="shared" si="6"/>
        <v>#DIV/0!</v>
      </c>
      <c r="J98" s="52" t="e">
        <f t="shared" si="7"/>
        <v>#DIV/0!</v>
      </c>
    </row>
    <row r="99" spans="2:10" ht="12.75" hidden="1">
      <c r="B99" s="1"/>
      <c r="C99" s="1"/>
      <c r="D99" s="1"/>
      <c r="E99" s="216"/>
      <c r="F99" s="172"/>
      <c r="G99" s="179"/>
      <c r="H99" s="273"/>
      <c r="I99" s="29" t="e">
        <f t="shared" si="6"/>
        <v>#DIV/0!</v>
      </c>
      <c r="J99" s="52" t="e">
        <f t="shared" si="7"/>
        <v>#DIV/0!</v>
      </c>
    </row>
    <row r="100" spans="2:10" ht="12.75" hidden="1">
      <c r="B100" s="1"/>
      <c r="C100" s="1"/>
      <c r="D100" s="1"/>
      <c r="E100" s="216"/>
      <c r="F100" s="172"/>
      <c r="G100" s="179"/>
      <c r="H100" s="273"/>
      <c r="I100" s="29" t="e">
        <f t="shared" si="6"/>
        <v>#DIV/0!</v>
      </c>
      <c r="J100" s="52" t="e">
        <f t="shared" si="7"/>
        <v>#DIV/0!</v>
      </c>
    </row>
    <row r="101" spans="2:10" ht="12.75">
      <c r="B101" s="1">
        <v>3238</v>
      </c>
      <c r="C101" s="1"/>
      <c r="D101" s="1" t="s">
        <v>19</v>
      </c>
      <c r="E101" s="216">
        <v>7000</v>
      </c>
      <c r="F101" s="172">
        <v>8000</v>
      </c>
      <c r="G101" s="179">
        <v>6119</v>
      </c>
      <c r="H101" s="273">
        <v>7824.31</v>
      </c>
      <c r="I101" s="29">
        <f t="shared" si="6"/>
        <v>127.86909625755843</v>
      </c>
      <c r="J101" s="52">
        <f t="shared" si="7"/>
        <v>97.803875</v>
      </c>
    </row>
    <row r="102" spans="2:10" ht="12.75">
      <c r="B102" s="17">
        <v>3239</v>
      </c>
      <c r="C102" s="17"/>
      <c r="D102" s="17" t="s">
        <v>20</v>
      </c>
      <c r="E102" s="174">
        <v>12000</v>
      </c>
      <c r="F102" s="267">
        <v>18152</v>
      </c>
      <c r="G102" s="179">
        <v>33861</v>
      </c>
      <c r="H102" s="273">
        <v>6928.8</v>
      </c>
      <c r="I102" s="29">
        <f t="shared" si="6"/>
        <v>20.46247895809338</v>
      </c>
      <c r="J102" s="52">
        <f t="shared" si="7"/>
        <v>38.171000440722786</v>
      </c>
    </row>
    <row r="103" spans="2:10" ht="12.75">
      <c r="B103" s="17">
        <v>324</v>
      </c>
      <c r="C103" s="17"/>
      <c r="D103" s="23" t="s">
        <v>68</v>
      </c>
      <c r="E103" s="246">
        <f>E104</f>
        <v>43000</v>
      </c>
      <c r="F103" s="261">
        <f>F104</f>
        <v>41000</v>
      </c>
      <c r="G103" s="292">
        <f>G104</f>
        <v>8337</v>
      </c>
      <c r="H103" s="275">
        <f>H104</f>
        <v>1051.2</v>
      </c>
      <c r="I103" s="29">
        <f t="shared" si="6"/>
        <v>12.608852105073767</v>
      </c>
      <c r="J103" s="52">
        <f t="shared" si="7"/>
        <v>2.5639024390243903</v>
      </c>
    </row>
    <row r="104" spans="2:10" ht="12.75">
      <c r="B104" s="59">
        <v>3241</v>
      </c>
      <c r="C104" s="1"/>
      <c r="D104" s="59" t="s">
        <v>68</v>
      </c>
      <c r="E104" s="174">
        <v>43000</v>
      </c>
      <c r="F104" s="267">
        <v>41000</v>
      </c>
      <c r="G104" s="299">
        <v>8337</v>
      </c>
      <c r="H104" s="281">
        <v>1051.2</v>
      </c>
      <c r="I104" s="29">
        <f t="shared" si="6"/>
        <v>12.608852105073767</v>
      </c>
      <c r="J104" s="52">
        <f t="shared" si="7"/>
        <v>2.5639024390243903</v>
      </c>
    </row>
    <row r="105" spans="2:10" ht="12.75">
      <c r="B105" s="317">
        <v>329</v>
      </c>
      <c r="C105" s="318"/>
      <c r="D105" s="317" t="s">
        <v>30</v>
      </c>
      <c r="E105" s="252">
        <f>E106+E107+E108+E109+E110+E112</f>
        <v>115448</v>
      </c>
      <c r="F105" s="268">
        <f>F106+F107+F108+F109+F110+F111+F112</f>
        <v>119347</v>
      </c>
      <c r="G105" s="300">
        <f>G106+G107+G108+G109+G110+G112</f>
        <v>49018</v>
      </c>
      <c r="H105" s="282">
        <f>H106+H107+H108+H109+H110+H111+H112+H113</f>
        <v>57366.189999999995</v>
      </c>
      <c r="I105" s="319">
        <f t="shared" si="6"/>
        <v>117.03086621241177</v>
      </c>
      <c r="J105" s="120">
        <f t="shared" si="7"/>
        <v>48.06672140900064</v>
      </c>
    </row>
    <row r="106" spans="2:10" ht="24.75" customHeight="1">
      <c r="B106" s="23">
        <v>3291</v>
      </c>
      <c r="C106" s="22"/>
      <c r="D106" s="61" t="s">
        <v>96</v>
      </c>
      <c r="E106" s="174">
        <v>7000</v>
      </c>
      <c r="F106" s="267">
        <v>3024</v>
      </c>
      <c r="G106" s="299">
        <v>5184</v>
      </c>
      <c r="H106" s="281">
        <v>1232</v>
      </c>
      <c r="I106" s="62">
        <f aca="true" t="shared" si="8" ref="I106:I120">(H106/G106)*100</f>
        <v>23.765432098765434</v>
      </c>
      <c r="J106" s="46">
        <f aca="true" t="shared" si="9" ref="J106:J120">(H106/F106)*100</f>
        <v>40.74074074074074</v>
      </c>
    </row>
    <row r="107" spans="2:10" ht="24.75" customHeight="1">
      <c r="B107" s="23">
        <v>3292</v>
      </c>
      <c r="C107" s="22"/>
      <c r="D107" s="61" t="s">
        <v>104</v>
      </c>
      <c r="E107" s="174"/>
      <c r="F107" s="267"/>
      <c r="G107" s="299"/>
      <c r="H107" s="281"/>
      <c r="I107" s="62"/>
      <c r="J107" s="46"/>
    </row>
    <row r="108" spans="2:10" ht="14.25" customHeight="1">
      <c r="B108" s="1">
        <v>3293</v>
      </c>
      <c r="C108" s="1"/>
      <c r="D108" s="1" t="s">
        <v>21</v>
      </c>
      <c r="E108" s="216">
        <v>30448</v>
      </c>
      <c r="F108" s="172">
        <v>26448</v>
      </c>
      <c r="G108" s="179"/>
      <c r="H108" s="273">
        <v>752.63</v>
      </c>
      <c r="I108" s="29"/>
      <c r="J108" s="52">
        <f t="shared" si="9"/>
        <v>2.845697217180883</v>
      </c>
    </row>
    <row r="109" spans="2:10" ht="12.75">
      <c r="B109" s="1">
        <v>3294</v>
      </c>
      <c r="C109" s="1"/>
      <c r="D109" s="1" t="s">
        <v>22</v>
      </c>
      <c r="E109" s="216">
        <v>4000</v>
      </c>
      <c r="F109" s="172">
        <v>1375</v>
      </c>
      <c r="G109" s="179">
        <v>1100</v>
      </c>
      <c r="H109" s="273">
        <v>1100</v>
      </c>
      <c r="I109" s="29">
        <f t="shared" si="8"/>
        <v>100</v>
      </c>
      <c r="J109" s="52">
        <f t="shared" si="9"/>
        <v>80</v>
      </c>
    </row>
    <row r="110" spans="2:10" ht="12.75">
      <c r="B110" s="1">
        <v>3295</v>
      </c>
      <c r="C110" s="1"/>
      <c r="D110" s="1" t="s">
        <v>43</v>
      </c>
      <c r="E110" s="216">
        <v>21000</v>
      </c>
      <c r="F110" s="172">
        <v>28500</v>
      </c>
      <c r="G110" s="179">
        <v>20694</v>
      </c>
      <c r="H110" s="273">
        <v>23240.85</v>
      </c>
      <c r="I110" s="29">
        <f t="shared" si="8"/>
        <v>112.30719048999708</v>
      </c>
      <c r="J110" s="52">
        <f t="shared" si="9"/>
        <v>81.54684210526315</v>
      </c>
    </row>
    <row r="111" spans="2:10" ht="12.75">
      <c r="B111" s="1">
        <v>3296</v>
      </c>
      <c r="C111" s="1"/>
      <c r="D111" s="17" t="s">
        <v>222</v>
      </c>
      <c r="E111" s="216"/>
      <c r="F111" s="172">
        <v>18000</v>
      </c>
      <c r="G111" s="179"/>
      <c r="H111" s="273">
        <v>16700</v>
      </c>
      <c r="I111" s="29"/>
      <c r="J111" s="52">
        <f t="shared" si="9"/>
        <v>92.77777777777779</v>
      </c>
    </row>
    <row r="112" spans="2:10" ht="15.75" customHeight="1">
      <c r="B112" s="4">
        <v>3299</v>
      </c>
      <c r="C112" s="1"/>
      <c r="D112" s="4" t="s">
        <v>76</v>
      </c>
      <c r="E112" s="216">
        <v>53000</v>
      </c>
      <c r="F112" s="172">
        <v>42000</v>
      </c>
      <c r="G112" s="179">
        <v>22040</v>
      </c>
      <c r="H112" s="273">
        <v>14340.71</v>
      </c>
      <c r="I112" s="29">
        <f t="shared" si="8"/>
        <v>65.06674228675135</v>
      </c>
      <c r="J112" s="52">
        <f t="shared" si="9"/>
        <v>34.144547619047614</v>
      </c>
    </row>
    <row r="113" spans="2:10" ht="15.75" customHeight="1">
      <c r="B113" s="4"/>
      <c r="C113" s="1"/>
      <c r="D113" s="4"/>
      <c r="E113" s="216"/>
      <c r="F113" s="172"/>
      <c r="G113" s="179">
        <v>3373</v>
      </c>
      <c r="H113" s="273"/>
      <c r="I113" s="29">
        <f t="shared" si="8"/>
        <v>0</v>
      </c>
      <c r="J113" s="52"/>
    </row>
    <row r="114" spans="2:10" ht="15" customHeight="1">
      <c r="B114" s="23">
        <v>343</v>
      </c>
      <c r="C114" s="1"/>
      <c r="D114" s="23" t="s">
        <v>78</v>
      </c>
      <c r="E114" s="175">
        <f>E115+E116+E117</f>
        <v>3500</v>
      </c>
      <c r="F114" s="171">
        <f>F115+F116+F117</f>
        <v>13500</v>
      </c>
      <c r="G114" s="292">
        <f>G115+G116</f>
        <v>3373</v>
      </c>
      <c r="H114" s="275">
        <f>H115+H116</f>
        <v>17636.3</v>
      </c>
      <c r="I114" s="29">
        <f t="shared" si="8"/>
        <v>522.8668840794545</v>
      </c>
      <c r="J114" s="52">
        <f t="shared" si="9"/>
        <v>130.63925925925926</v>
      </c>
    </row>
    <row r="115" spans="2:10" ht="12.75">
      <c r="B115" s="4">
        <v>3431</v>
      </c>
      <c r="C115" s="1"/>
      <c r="D115" s="4" t="s">
        <v>23</v>
      </c>
      <c r="E115" s="216">
        <v>3500</v>
      </c>
      <c r="F115" s="172">
        <v>3500</v>
      </c>
      <c r="G115" s="179">
        <v>3371</v>
      </c>
      <c r="H115" s="273">
        <v>3748.1</v>
      </c>
      <c r="I115" s="29">
        <f t="shared" si="8"/>
        <v>111.18659151587067</v>
      </c>
      <c r="J115" s="52">
        <f t="shared" si="9"/>
        <v>107.08857142857143</v>
      </c>
    </row>
    <row r="116" spans="2:10" ht="12.75">
      <c r="B116" s="4">
        <v>3433</v>
      </c>
      <c r="C116" s="1"/>
      <c r="D116" s="4" t="s">
        <v>24</v>
      </c>
      <c r="E116" s="216"/>
      <c r="F116" s="172">
        <v>10000</v>
      </c>
      <c r="G116" s="179">
        <v>2</v>
      </c>
      <c r="H116" s="273">
        <v>13888.2</v>
      </c>
      <c r="I116" s="29">
        <f t="shared" si="8"/>
        <v>694410</v>
      </c>
      <c r="J116" s="52">
        <f t="shared" si="9"/>
        <v>138.882</v>
      </c>
    </row>
    <row r="117" spans="2:10" ht="12.75">
      <c r="B117" s="4">
        <v>3434</v>
      </c>
      <c r="C117" s="1"/>
      <c r="D117" s="4" t="s">
        <v>39</v>
      </c>
      <c r="E117" s="216"/>
      <c r="F117" s="172"/>
      <c r="G117" s="179"/>
      <c r="H117" s="273"/>
      <c r="I117" s="29"/>
      <c r="J117" s="52"/>
    </row>
    <row r="118" spans="2:10" ht="27.75" customHeight="1">
      <c r="B118" s="23">
        <v>37</v>
      </c>
      <c r="C118" s="22"/>
      <c r="D118" s="60" t="s">
        <v>91</v>
      </c>
      <c r="E118" s="208">
        <f>E119+E120</f>
        <v>10000</v>
      </c>
      <c r="F118" s="209">
        <f>F119+F120</f>
        <v>223200</v>
      </c>
      <c r="G118" s="292">
        <f>G119+G120</f>
        <v>154216</v>
      </c>
      <c r="H118" s="275">
        <f>H119+H120</f>
        <v>208590.42</v>
      </c>
      <c r="I118" s="29">
        <f t="shared" si="8"/>
        <v>135.25861129843858</v>
      </c>
      <c r="J118" s="52">
        <f t="shared" si="9"/>
        <v>93.45448924731184</v>
      </c>
    </row>
    <row r="119" spans="2:10" ht="12" customHeight="1">
      <c r="B119" s="4">
        <v>3721</v>
      </c>
      <c r="C119" s="1"/>
      <c r="D119" s="1"/>
      <c r="E119" s="154">
        <v>10000</v>
      </c>
      <c r="F119" s="172"/>
      <c r="G119" s="179">
        <v>99381</v>
      </c>
      <c r="H119" s="273"/>
      <c r="I119" s="29">
        <f t="shared" si="8"/>
        <v>0</v>
      </c>
      <c r="J119" s="52"/>
    </row>
    <row r="120" spans="2:10" ht="12" customHeight="1">
      <c r="B120" s="4">
        <v>3722</v>
      </c>
      <c r="C120" s="1"/>
      <c r="D120" s="1"/>
      <c r="E120" s="154"/>
      <c r="F120" s="172">
        <v>223200</v>
      </c>
      <c r="G120" s="179">
        <v>54835</v>
      </c>
      <c r="H120" s="273">
        <v>208590.42</v>
      </c>
      <c r="I120" s="29">
        <f t="shared" si="8"/>
        <v>380.3964985866691</v>
      </c>
      <c r="J120" s="52">
        <f t="shared" si="9"/>
        <v>93.45448924731184</v>
      </c>
    </row>
    <row r="121" spans="2:10" ht="12.75" customHeight="1">
      <c r="B121" s="23">
        <v>38</v>
      </c>
      <c r="C121" s="22"/>
      <c r="D121" s="23" t="s">
        <v>69</v>
      </c>
      <c r="E121" s="175">
        <f>E122</f>
        <v>0</v>
      </c>
      <c r="F121" s="171">
        <f>F122</f>
        <v>0</v>
      </c>
      <c r="G121" s="292">
        <f>G122</f>
        <v>0</v>
      </c>
      <c r="H121" s="275">
        <f>H122</f>
        <v>100</v>
      </c>
      <c r="I121" s="29"/>
      <c r="J121" s="52"/>
    </row>
    <row r="122" spans="2:10" ht="13.5" customHeight="1">
      <c r="B122" s="4">
        <v>3811</v>
      </c>
      <c r="C122" s="1"/>
      <c r="D122" s="4" t="s">
        <v>7</v>
      </c>
      <c r="E122" s="216"/>
      <c r="F122" s="172"/>
      <c r="G122" s="179"/>
      <c r="H122" s="273">
        <v>100</v>
      </c>
      <c r="I122" s="29"/>
      <c r="J122" s="52"/>
    </row>
    <row r="123" spans="5:10" s="315" customFormat="1" ht="17.25" customHeight="1">
      <c r="E123" s="316"/>
      <c r="F123" s="316"/>
      <c r="G123" s="316"/>
      <c r="H123" s="316"/>
      <c r="J123" s="314"/>
    </row>
    <row r="124" spans="5:10" s="315" customFormat="1" ht="10.5" customHeight="1" thickBot="1">
      <c r="E124" s="316"/>
      <c r="F124" s="316"/>
      <c r="G124" s="316"/>
      <c r="H124" s="316"/>
      <c r="J124" s="314"/>
    </row>
    <row r="125" spans="2:10" ht="13.5" thickBot="1">
      <c r="B125" s="335" t="s">
        <v>36</v>
      </c>
      <c r="C125" s="336"/>
      <c r="D125" s="336"/>
      <c r="E125" s="336"/>
      <c r="F125" s="336"/>
      <c r="G125" s="336"/>
      <c r="H125" s="336"/>
      <c r="I125" s="336"/>
      <c r="J125" s="337"/>
    </row>
    <row r="126" spans="2:10" ht="67.5" customHeight="1" thickBot="1">
      <c r="B126" s="304" t="s">
        <v>51</v>
      </c>
      <c r="C126" s="309"/>
      <c r="D126" s="309" t="s">
        <v>5</v>
      </c>
      <c r="E126" s="238" t="s">
        <v>216</v>
      </c>
      <c r="F126" s="130" t="s">
        <v>192</v>
      </c>
      <c r="G126" s="310" t="s">
        <v>52</v>
      </c>
      <c r="H126" s="311" t="s">
        <v>72</v>
      </c>
      <c r="I126" s="305" t="s">
        <v>79</v>
      </c>
      <c r="J126" s="239" t="s">
        <v>86</v>
      </c>
    </row>
    <row r="127" spans="2:10" ht="18.75" customHeight="1">
      <c r="B127" s="39">
        <v>4123</v>
      </c>
      <c r="C127" s="40"/>
      <c r="D127" s="41" t="s">
        <v>97</v>
      </c>
      <c r="E127" s="215"/>
      <c r="F127" s="269"/>
      <c r="G127" s="301">
        <v>1180</v>
      </c>
      <c r="H127" s="283"/>
      <c r="I127" s="47">
        <f aca="true" t="shared" si="10" ref="I127:I133">(H127/G127)*100</f>
        <v>0</v>
      </c>
      <c r="J127" s="47"/>
    </row>
    <row r="128" spans="2:10" ht="17.25" customHeight="1">
      <c r="B128" s="4">
        <v>4221</v>
      </c>
      <c r="C128" s="1"/>
      <c r="D128" s="4" t="s">
        <v>25</v>
      </c>
      <c r="E128" s="216">
        <v>15700</v>
      </c>
      <c r="F128" s="172">
        <v>28689</v>
      </c>
      <c r="G128" s="179">
        <v>21290</v>
      </c>
      <c r="H128" s="273">
        <v>14685</v>
      </c>
      <c r="I128" s="47">
        <f t="shared" si="10"/>
        <v>68.9760450915923</v>
      </c>
      <c r="J128" s="47">
        <f>(H128/F128)*100</f>
        <v>51.186866046219805</v>
      </c>
    </row>
    <row r="129" spans="2:10" ht="17.25" customHeight="1">
      <c r="B129" s="4">
        <v>4222</v>
      </c>
      <c r="C129" s="1"/>
      <c r="D129" s="59" t="s">
        <v>98</v>
      </c>
      <c r="E129" s="216"/>
      <c r="F129" s="172"/>
      <c r="G129" s="179"/>
      <c r="H129" s="273"/>
      <c r="I129" s="47"/>
      <c r="J129" s="47"/>
    </row>
    <row r="130" spans="2:10" ht="17.25" customHeight="1">
      <c r="B130" s="4">
        <v>4223</v>
      </c>
      <c r="C130" s="1"/>
      <c r="D130" s="4" t="s">
        <v>93</v>
      </c>
      <c r="E130" s="216"/>
      <c r="F130" s="172"/>
      <c r="G130" s="179"/>
      <c r="H130" s="273"/>
      <c r="I130" s="47"/>
      <c r="J130" s="47"/>
    </row>
    <row r="131" spans="2:10" ht="17.25" customHeight="1">
      <c r="B131" s="4">
        <v>4225</v>
      </c>
      <c r="C131" s="1"/>
      <c r="D131" s="4"/>
      <c r="E131" s="216"/>
      <c r="F131" s="172"/>
      <c r="G131" s="179">
        <v>1780</v>
      </c>
      <c r="H131" s="273"/>
      <c r="I131" s="47">
        <f t="shared" si="10"/>
        <v>0</v>
      </c>
      <c r="J131" s="47"/>
    </row>
    <row r="132" spans="2:10" ht="17.25" customHeight="1">
      <c r="B132" s="4">
        <v>4226</v>
      </c>
      <c r="C132" s="1"/>
      <c r="D132" s="4"/>
      <c r="E132" s="216">
        <v>5000</v>
      </c>
      <c r="F132" s="172"/>
      <c r="G132" s="179">
        <v>7800</v>
      </c>
      <c r="H132" s="273"/>
      <c r="I132" s="47">
        <f t="shared" si="10"/>
        <v>0</v>
      </c>
      <c r="J132" s="47"/>
    </row>
    <row r="133" spans="2:10" ht="30.75" customHeight="1">
      <c r="B133" s="4">
        <v>4227</v>
      </c>
      <c r="C133" s="1"/>
      <c r="D133" s="50" t="s">
        <v>77</v>
      </c>
      <c r="E133" s="216"/>
      <c r="F133" s="172"/>
      <c r="G133" s="179">
        <v>30409</v>
      </c>
      <c r="H133" s="273"/>
      <c r="I133" s="47">
        <f t="shared" si="10"/>
        <v>0</v>
      </c>
      <c r="J133" s="47"/>
    </row>
    <row r="134" spans="2:10" ht="15.75" customHeight="1">
      <c r="B134" s="4">
        <v>4241</v>
      </c>
      <c r="C134" s="1"/>
      <c r="D134" s="4" t="s">
        <v>44</v>
      </c>
      <c r="E134" s="175"/>
      <c r="F134" s="261">
        <v>55620</v>
      </c>
      <c r="G134" s="179">
        <v>140156</v>
      </c>
      <c r="H134" s="273">
        <v>56794.88</v>
      </c>
      <c r="I134" s="47">
        <f>(H134/G134)*100</f>
        <v>40.52261765461343</v>
      </c>
      <c r="J134" s="47">
        <f>(H134/F134)*100</f>
        <v>102.11233369291621</v>
      </c>
    </row>
    <row r="135" spans="2:10" ht="15" customHeight="1">
      <c r="B135" s="4">
        <v>4262</v>
      </c>
      <c r="C135" s="1"/>
      <c r="D135" s="59" t="s">
        <v>87</v>
      </c>
      <c r="E135" s="216"/>
      <c r="F135" s="172"/>
      <c r="G135" s="179"/>
      <c r="H135" s="273"/>
      <c r="I135" s="47"/>
      <c r="J135" s="47"/>
    </row>
    <row r="136" spans="2:10" ht="15" customHeight="1">
      <c r="B136" s="4"/>
      <c r="C136" s="1"/>
      <c r="D136" s="4"/>
      <c r="E136" s="216"/>
      <c r="F136" s="172"/>
      <c r="G136" s="179"/>
      <c r="H136" s="273"/>
      <c r="I136" s="47"/>
      <c r="J136" s="47"/>
    </row>
    <row r="137" spans="2:10" ht="15.75" customHeight="1" thickBot="1">
      <c r="B137" s="30"/>
      <c r="C137" s="31"/>
      <c r="D137" s="32" t="s">
        <v>28</v>
      </c>
      <c r="E137" s="253">
        <f>SUM(E127:E136)</f>
        <v>20700</v>
      </c>
      <c r="F137" s="270">
        <f>SUM(F127:F136)</f>
        <v>84309</v>
      </c>
      <c r="G137" s="302">
        <f>SUM(G127:G136)</f>
        <v>202615</v>
      </c>
      <c r="H137" s="284">
        <f>SUM(H127:H136)</f>
        <v>71479.88</v>
      </c>
      <c r="I137" s="54">
        <f>(H137/G137)*100</f>
        <v>35.278671371813545</v>
      </c>
      <c r="J137" s="47">
        <f>(H137/F137)*100</f>
        <v>84.78321412897793</v>
      </c>
    </row>
    <row r="138" spans="2:10" ht="15" customHeight="1" thickBot="1">
      <c r="B138" s="33"/>
      <c r="C138" s="34"/>
      <c r="D138" s="12" t="s">
        <v>32</v>
      </c>
      <c r="E138" s="254">
        <f>E63+E137</f>
        <v>7869727</v>
      </c>
      <c r="F138" s="271">
        <f>F63+F137</f>
        <v>8403088</v>
      </c>
      <c r="G138" s="303">
        <f>G63+G137</f>
        <v>7449505</v>
      </c>
      <c r="H138" s="285">
        <f>H63+H137</f>
        <v>7939459.84</v>
      </c>
      <c r="I138" s="47">
        <f>(H138/G138)*100</f>
        <v>106.57701202965835</v>
      </c>
      <c r="J138" s="47">
        <f>(H138/F138)*100</f>
        <v>94.48264542749047</v>
      </c>
    </row>
    <row r="139" spans="2:10" ht="15.75" customHeight="1">
      <c r="B139" s="27"/>
      <c r="C139" s="2"/>
      <c r="D139" s="27"/>
      <c r="E139" s="10"/>
      <c r="F139" s="10"/>
      <c r="G139" s="10"/>
      <c r="H139" s="10"/>
      <c r="I139" s="28"/>
      <c r="J139" s="26"/>
    </row>
    <row r="140" spans="2:10" ht="16.5" customHeight="1">
      <c r="B140" s="66"/>
      <c r="C140" s="66"/>
      <c r="D140" s="91" t="s">
        <v>188</v>
      </c>
      <c r="E140" s="92"/>
      <c r="F140" s="92"/>
      <c r="G140" s="92"/>
      <c r="H140" s="92">
        <f>H56-H138</f>
        <v>2760.7400000002235</v>
      </c>
      <c r="I140" s="2"/>
      <c r="J140" s="2"/>
    </row>
    <row r="141" spans="2:10" ht="28.5" customHeight="1">
      <c r="B141" s="4"/>
      <c r="C141" s="1"/>
      <c r="D141" s="61" t="s">
        <v>88</v>
      </c>
      <c r="E141" s="42"/>
      <c r="F141" s="42"/>
      <c r="G141" s="42"/>
      <c r="H141" s="42">
        <v>225100</v>
      </c>
      <c r="I141" s="28"/>
      <c r="J141" s="26"/>
    </row>
    <row r="142" spans="2:10" ht="33.75" customHeight="1">
      <c r="B142" s="65"/>
      <c r="C142" s="65"/>
      <c r="D142" s="93" t="s">
        <v>70</v>
      </c>
      <c r="E142" s="94"/>
      <c r="F142" s="94"/>
      <c r="G142" s="94"/>
      <c r="H142" s="94">
        <f>H140+H141</f>
        <v>227860.74000000022</v>
      </c>
      <c r="I142" s="2"/>
      <c r="J142" s="2"/>
    </row>
    <row r="143" spans="2:10" ht="13.5" customHeight="1">
      <c r="B143" s="2"/>
      <c r="C143" s="2"/>
      <c r="D143" s="44"/>
      <c r="E143" s="10"/>
      <c r="F143" s="10"/>
      <c r="G143" s="10"/>
      <c r="H143" s="10"/>
      <c r="I143" s="2"/>
      <c r="J143" s="2"/>
    </row>
    <row r="144" spans="2:10" ht="40.5" customHeight="1">
      <c r="B144" s="2"/>
      <c r="C144" s="2"/>
      <c r="D144" s="111" t="s">
        <v>211</v>
      </c>
      <c r="E144" s="112" t="s">
        <v>237</v>
      </c>
      <c r="F144" s="112" t="s">
        <v>207</v>
      </c>
      <c r="G144" s="112" t="s">
        <v>238</v>
      </c>
      <c r="H144" s="112" t="s">
        <v>208</v>
      </c>
      <c r="I144" s="2"/>
      <c r="J144" s="2"/>
    </row>
    <row r="145" spans="2:10" ht="13.5" customHeight="1">
      <c r="B145" s="2"/>
      <c r="C145" s="2"/>
      <c r="D145" s="44"/>
      <c r="E145" s="10"/>
      <c r="F145" s="10"/>
      <c r="G145" s="10"/>
      <c r="H145" s="10"/>
      <c r="I145" s="2"/>
      <c r="J145" s="2"/>
    </row>
    <row r="146" spans="2:10" ht="13.5" customHeight="1">
      <c r="B146" s="2"/>
      <c r="C146" s="2"/>
      <c r="D146" s="111" t="s">
        <v>202</v>
      </c>
      <c r="E146" s="2">
        <v>177613.01</v>
      </c>
      <c r="F146" s="10"/>
      <c r="G146" s="10">
        <v>72492.63</v>
      </c>
      <c r="H146" s="10">
        <f>E146+F146+G146</f>
        <v>250105.64</v>
      </c>
      <c r="I146" s="2"/>
      <c r="J146" s="2"/>
    </row>
    <row r="147" spans="2:10" ht="13.5" customHeight="1">
      <c r="B147" s="2"/>
      <c r="C147" s="2"/>
      <c r="D147" s="111" t="s">
        <v>203</v>
      </c>
      <c r="E147" s="2">
        <v>15162.99</v>
      </c>
      <c r="F147" s="10"/>
      <c r="G147" s="10">
        <v>5717.66</v>
      </c>
      <c r="H147" s="10">
        <f aca="true" t="shared" si="11" ref="H147:H158">E147+F147+G147</f>
        <v>20880.65</v>
      </c>
      <c r="I147" s="2"/>
      <c r="J147" s="2"/>
    </row>
    <row r="148" spans="2:10" ht="13.5" customHeight="1">
      <c r="B148" s="2"/>
      <c r="C148" s="2"/>
      <c r="D148" s="111" t="s">
        <v>204</v>
      </c>
      <c r="E148" s="2">
        <v>15701</v>
      </c>
      <c r="F148" s="10"/>
      <c r="G148" s="10">
        <v>-15701</v>
      </c>
      <c r="H148" s="10">
        <f t="shared" si="11"/>
        <v>0</v>
      </c>
      <c r="I148" s="2"/>
      <c r="J148" s="2"/>
    </row>
    <row r="149" spans="2:10" ht="13.5" customHeight="1">
      <c r="B149" s="2"/>
      <c r="C149" s="2"/>
      <c r="D149" s="111" t="s">
        <v>241</v>
      </c>
      <c r="E149" s="27">
        <v>81127.68</v>
      </c>
      <c r="F149" s="10"/>
      <c r="G149" s="10">
        <v>6580.82</v>
      </c>
      <c r="H149" s="10">
        <f t="shared" si="11"/>
        <v>87708.5</v>
      </c>
      <c r="I149" s="27"/>
      <c r="J149" s="2"/>
    </row>
    <row r="150" spans="2:10" ht="13.5" customHeight="1">
      <c r="B150" s="2"/>
      <c r="C150" s="2"/>
      <c r="D150" s="111" t="s">
        <v>205</v>
      </c>
      <c r="E150" s="27">
        <v>99151.88</v>
      </c>
      <c r="F150" s="10"/>
      <c r="G150" s="10">
        <v>-92534.1</v>
      </c>
      <c r="H150" s="10">
        <f>E150+F150+G150</f>
        <v>6617.779999999999</v>
      </c>
      <c r="I150" s="27"/>
      <c r="J150" s="2"/>
    </row>
    <row r="151" spans="2:10" ht="13.5" customHeight="1">
      <c r="B151" s="2"/>
      <c r="C151" s="2"/>
      <c r="D151" s="111" t="s">
        <v>243</v>
      </c>
      <c r="E151" s="27">
        <v>5941.15</v>
      </c>
      <c r="F151" s="10"/>
      <c r="G151" s="10">
        <v>-1127.39</v>
      </c>
      <c r="H151" s="10">
        <f t="shared" si="11"/>
        <v>4813.759999999999</v>
      </c>
      <c r="I151" s="27"/>
      <c r="J151" s="2"/>
    </row>
    <row r="152" spans="2:10" ht="13.5" customHeight="1">
      <c r="B152" s="2"/>
      <c r="C152" s="2"/>
      <c r="D152" s="111" t="s">
        <v>206</v>
      </c>
      <c r="E152" s="27">
        <v>148948.13</v>
      </c>
      <c r="F152" s="10"/>
      <c r="G152" s="10">
        <v>-1718.4</v>
      </c>
      <c r="H152" s="10">
        <f t="shared" si="11"/>
        <v>147229.73</v>
      </c>
      <c r="I152" s="27"/>
      <c r="J152" s="2"/>
    </row>
    <row r="153" spans="2:10" ht="13.5" customHeight="1">
      <c r="B153" s="2"/>
      <c r="C153" s="2"/>
      <c r="D153" s="111" t="s">
        <v>240</v>
      </c>
      <c r="E153" s="2"/>
      <c r="F153" s="10"/>
      <c r="G153" s="10">
        <v>10000</v>
      </c>
      <c r="H153" s="10">
        <f t="shared" si="11"/>
        <v>10000</v>
      </c>
      <c r="I153" s="2"/>
      <c r="J153" s="2"/>
    </row>
    <row r="154" spans="2:10" ht="13.5" customHeight="1">
      <c r="B154" s="2"/>
      <c r="C154" s="2"/>
      <c r="D154" s="111" t="s">
        <v>239</v>
      </c>
      <c r="E154" s="2"/>
      <c r="F154" s="10"/>
      <c r="G154" s="10"/>
      <c r="H154" s="10">
        <f t="shared" si="11"/>
        <v>0</v>
      </c>
      <c r="I154" s="2"/>
      <c r="J154" s="2"/>
    </row>
    <row r="155" spans="2:10" ht="13.5" customHeight="1">
      <c r="B155" s="2"/>
      <c r="C155" s="2"/>
      <c r="D155" s="111" t="s">
        <v>58</v>
      </c>
      <c r="E155" s="27">
        <v>-298562.53</v>
      </c>
      <c r="F155" s="10"/>
      <c r="G155" s="10"/>
      <c r="H155" s="10">
        <f t="shared" si="11"/>
        <v>-298562.53</v>
      </c>
      <c r="I155" s="27"/>
      <c r="J155" s="2"/>
    </row>
    <row r="156" spans="2:10" ht="27" customHeight="1">
      <c r="B156" s="2"/>
      <c r="C156" s="2"/>
      <c r="D156" s="111" t="s">
        <v>242</v>
      </c>
      <c r="E156" s="27">
        <v>-812.5</v>
      </c>
      <c r="F156" s="10"/>
      <c r="G156" s="10">
        <v>-119.93</v>
      </c>
      <c r="H156" s="10">
        <f t="shared" si="11"/>
        <v>-932.4300000000001</v>
      </c>
      <c r="I156" s="27"/>
      <c r="J156" s="2"/>
    </row>
    <row r="157" spans="2:10" ht="13.5" customHeight="1">
      <c r="B157" s="2"/>
      <c r="C157" s="2"/>
      <c r="D157" s="111" t="s">
        <v>209</v>
      </c>
      <c r="E157" s="27">
        <v>-3800</v>
      </c>
      <c r="F157" s="10"/>
      <c r="G157" s="10">
        <v>3800</v>
      </c>
      <c r="H157" s="10">
        <f t="shared" si="11"/>
        <v>0</v>
      </c>
      <c r="I157" s="27"/>
      <c r="J157" s="2"/>
    </row>
    <row r="158" spans="2:10" ht="13.5" customHeight="1">
      <c r="B158" s="2"/>
      <c r="C158" s="2"/>
      <c r="D158" s="111" t="s">
        <v>210</v>
      </c>
      <c r="E158" s="27">
        <v>-15370.53</v>
      </c>
      <c r="F158" s="10"/>
      <c r="G158" s="10">
        <v>15370.53</v>
      </c>
      <c r="H158" s="10">
        <f t="shared" si="11"/>
        <v>0</v>
      </c>
      <c r="I158" s="27"/>
      <c r="J158" s="2"/>
    </row>
    <row r="159" spans="2:10" ht="13.5" customHeight="1">
      <c r="B159" s="2"/>
      <c r="C159" s="2"/>
      <c r="D159" s="320" t="s">
        <v>110</v>
      </c>
      <c r="E159" s="321">
        <f>SUM(E146:E158)</f>
        <v>225100.28000000006</v>
      </c>
      <c r="F159" s="321">
        <f>SUM(F146:F158)</f>
        <v>0</v>
      </c>
      <c r="G159" s="321">
        <f>SUM(G146:G158)</f>
        <v>2760.820000000009</v>
      </c>
      <c r="H159" s="321">
        <f>SUM(H146:H158)</f>
        <v>227861.10000000003</v>
      </c>
      <c r="I159" s="2"/>
      <c r="J159" s="2"/>
    </row>
    <row r="160" spans="4:10" ht="17.25" customHeight="1">
      <c r="D160" s="57"/>
      <c r="E160" s="43"/>
      <c r="F160" s="43"/>
      <c r="G160" s="43"/>
      <c r="H160" s="43"/>
      <c r="I160" s="13"/>
      <c r="J160" s="26"/>
    </row>
    <row r="161" spans="4:11" ht="17.25" customHeight="1">
      <c r="D161" s="57"/>
      <c r="E161" s="43"/>
      <c r="F161" s="43"/>
      <c r="G161" s="43"/>
      <c r="H161" s="43"/>
      <c r="I161" s="13"/>
      <c r="J161" s="334"/>
      <c r="K161" s="334"/>
    </row>
    <row r="162" spans="4:9" ht="14.25" customHeight="1">
      <c r="D162" s="57"/>
      <c r="E162" s="43"/>
      <c r="F162" s="43"/>
      <c r="G162" t="s">
        <v>40</v>
      </c>
      <c r="H162" s="43"/>
      <c r="I162" s="13"/>
    </row>
    <row r="163" spans="4:9" ht="14.25" customHeight="1">
      <c r="D163" s="57"/>
      <c r="E163" s="43"/>
      <c r="F163" s="58"/>
      <c r="G163" s="18" t="s">
        <v>106</v>
      </c>
      <c r="H163" s="18"/>
      <c r="I163" s="13"/>
    </row>
    <row r="164" spans="4:10" ht="27" customHeight="1">
      <c r="D164" s="19"/>
      <c r="E164" s="19"/>
      <c r="F164" s="19"/>
      <c r="G164" s="19"/>
      <c r="H164" s="19"/>
      <c r="I164" s="20"/>
      <c r="J164" s="13"/>
    </row>
    <row r="165" spans="4:10" ht="16.5" customHeight="1">
      <c r="D165" s="19"/>
      <c r="I165" s="13"/>
      <c r="J165" s="45"/>
    </row>
    <row r="166" spans="3:9" ht="16.5" customHeight="1">
      <c r="C166" s="338" t="s">
        <v>265</v>
      </c>
      <c r="D166" s="338"/>
      <c r="E166" s="338"/>
      <c r="F166" s="338"/>
      <c r="G166" s="338"/>
      <c r="H166" s="338"/>
      <c r="I166" s="13"/>
    </row>
    <row r="167" spans="3:9" ht="16.5" customHeight="1">
      <c r="C167" s="338" t="s">
        <v>266</v>
      </c>
      <c r="D167" s="338"/>
      <c r="E167" s="338"/>
      <c r="F167" s="338"/>
      <c r="G167" s="338"/>
      <c r="H167" s="338"/>
      <c r="I167" s="13"/>
    </row>
    <row r="168" spans="7:9" ht="16.5" customHeight="1">
      <c r="G168" s="18" t="s">
        <v>258</v>
      </c>
      <c r="I168" s="16"/>
    </row>
    <row r="169" spans="7:9" ht="16.5" customHeight="1">
      <c r="G169" s="338" t="s">
        <v>259</v>
      </c>
      <c r="H169" s="338"/>
      <c r="I169" s="13"/>
    </row>
    <row r="170" spans="7:9" ht="16.5" customHeight="1">
      <c r="G170" s="105"/>
      <c r="H170" s="105"/>
      <c r="I170" s="13"/>
    </row>
    <row r="171" spans="7:9" ht="16.5" customHeight="1">
      <c r="G171" s="105"/>
      <c r="H171" s="105"/>
      <c r="I171" s="13"/>
    </row>
    <row r="172" spans="7:9" ht="16.5" customHeight="1">
      <c r="G172" s="105"/>
      <c r="H172" s="105"/>
      <c r="I172" s="13"/>
    </row>
    <row r="173" spans="7:9" ht="16.5" customHeight="1">
      <c r="G173" s="105"/>
      <c r="H173" s="105"/>
      <c r="I173" s="13"/>
    </row>
    <row r="174" spans="7:9" ht="16.5" customHeight="1">
      <c r="G174" s="105"/>
      <c r="H174" s="105"/>
      <c r="I174" s="13"/>
    </row>
    <row r="175" spans="7:9" ht="16.5" customHeight="1">
      <c r="G175" s="105"/>
      <c r="H175" s="105"/>
      <c r="I175" s="13"/>
    </row>
    <row r="176" ht="126.75" customHeight="1">
      <c r="I176" s="13"/>
    </row>
    <row r="177" spans="4:9" ht="57.75" customHeight="1" thickBot="1">
      <c r="D177" s="339" t="s">
        <v>213</v>
      </c>
      <c r="E177" s="339"/>
      <c r="I177" s="20"/>
    </row>
    <row r="178" spans="2:9" ht="51.75" customHeight="1" thickBot="1">
      <c r="B178" s="329" t="s">
        <v>246</v>
      </c>
      <c r="C178" s="330"/>
      <c r="D178" s="129" t="s">
        <v>247</v>
      </c>
      <c r="E178" s="129" t="s">
        <v>218</v>
      </c>
      <c r="F178" s="130" t="s">
        <v>192</v>
      </c>
      <c r="G178" s="129" t="s">
        <v>219</v>
      </c>
      <c r="H178" s="129"/>
      <c r="I178" s="131" t="s">
        <v>144</v>
      </c>
    </row>
    <row r="179" spans="2:9" ht="16.5" customHeight="1">
      <c r="B179" s="38"/>
      <c r="C179" s="38"/>
      <c r="D179" s="38"/>
      <c r="E179" s="151"/>
      <c r="F179" s="188"/>
      <c r="G179" s="159"/>
      <c r="H179" s="98"/>
      <c r="I179" s="99"/>
    </row>
    <row r="180" spans="2:9" ht="30" customHeight="1">
      <c r="B180" s="73">
        <v>6361</v>
      </c>
      <c r="C180" s="38"/>
      <c r="D180" s="74" t="s">
        <v>84</v>
      </c>
      <c r="E180" s="152">
        <v>6004000</v>
      </c>
      <c r="F180" s="189">
        <v>6121710</v>
      </c>
      <c r="G180" s="147">
        <v>6042487.57</v>
      </c>
      <c r="H180" s="80"/>
      <c r="I180" s="63">
        <f>G180/F180*100</f>
        <v>98.70587744274067</v>
      </c>
    </row>
    <row r="181" spans="2:9" ht="16.5" customHeight="1">
      <c r="B181" s="69">
        <v>3111</v>
      </c>
      <c r="C181" s="17"/>
      <c r="D181" s="17" t="s">
        <v>80</v>
      </c>
      <c r="E181" s="153">
        <v>4820000</v>
      </c>
      <c r="F181" s="190">
        <v>4850000</v>
      </c>
      <c r="G181" s="149">
        <v>4833200.37</v>
      </c>
      <c r="H181" s="80"/>
      <c r="I181" s="63">
        <f aca="true" t="shared" si="12" ref="I181:I194">G181/F181*100</f>
        <v>99.65361587628865</v>
      </c>
    </row>
    <row r="182" spans="2:9" ht="16.5" customHeight="1">
      <c r="B182" s="69">
        <v>31113</v>
      </c>
      <c r="C182" s="17"/>
      <c r="D182" s="17" t="s">
        <v>220</v>
      </c>
      <c r="E182" s="153"/>
      <c r="F182" s="190">
        <v>60000</v>
      </c>
      <c r="G182" s="149">
        <v>40793.08</v>
      </c>
      <c r="H182" s="80"/>
      <c r="I182" s="63"/>
    </row>
    <row r="183" spans="2:9" ht="16.5" customHeight="1">
      <c r="B183" s="69">
        <v>3113</v>
      </c>
      <c r="C183" s="17"/>
      <c r="D183" s="17" t="s">
        <v>81</v>
      </c>
      <c r="E183" s="154">
        <v>50000</v>
      </c>
      <c r="F183" s="191">
        <v>30000</v>
      </c>
      <c r="G183" s="149">
        <v>21932.64</v>
      </c>
      <c r="H183" s="80"/>
      <c r="I183" s="63">
        <f t="shared" si="12"/>
        <v>73.1088</v>
      </c>
    </row>
    <row r="184" spans="2:9" ht="12.75">
      <c r="B184" s="69">
        <v>3114</v>
      </c>
      <c r="C184" s="17"/>
      <c r="D184" s="17" t="s">
        <v>82</v>
      </c>
      <c r="E184" s="154">
        <v>15000</v>
      </c>
      <c r="F184" s="191">
        <v>11000</v>
      </c>
      <c r="G184" s="149">
        <v>8965.37</v>
      </c>
      <c r="H184" s="80"/>
      <c r="I184" s="63">
        <f t="shared" si="12"/>
        <v>81.50336363636364</v>
      </c>
    </row>
    <row r="185" spans="2:9" ht="12.75">
      <c r="B185" s="70">
        <v>3121</v>
      </c>
      <c r="C185" s="1"/>
      <c r="D185" s="59" t="s">
        <v>13</v>
      </c>
      <c r="E185" s="154">
        <v>190000</v>
      </c>
      <c r="F185" s="191">
        <v>225000</v>
      </c>
      <c r="G185" s="149">
        <v>218632.36</v>
      </c>
      <c r="H185" s="80"/>
      <c r="I185" s="63">
        <f t="shared" si="12"/>
        <v>97.16993777777778</v>
      </c>
    </row>
    <row r="186" spans="2:9" ht="12.75">
      <c r="B186" s="70">
        <v>3132</v>
      </c>
      <c r="C186" s="1"/>
      <c r="D186" s="59" t="s">
        <v>107</v>
      </c>
      <c r="E186" s="154">
        <v>790000</v>
      </c>
      <c r="F186" s="191">
        <v>800250</v>
      </c>
      <c r="G186" s="149">
        <v>774532.97</v>
      </c>
      <c r="H186" s="80"/>
      <c r="I186" s="63">
        <f t="shared" si="12"/>
        <v>96.78637550765386</v>
      </c>
    </row>
    <row r="187" spans="2:9" ht="12.75">
      <c r="B187" s="70">
        <v>3133</v>
      </c>
      <c r="C187" s="1"/>
      <c r="D187" s="59" t="s">
        <v>108</v>
      </c>
      <c r="E187" s="154"/>
      <c r="F187" s="191">
        <v>960</v>
      </c>
      <c r="G187" s="149">
        <v>671.44</v>
      </c>
      <c r="H187" s="80"/>
      <c r="I187" s="63">
        <f t="shared" si="12"/>
        <v>69.94166666666666</v>
      </c>
    </row>
    <row r="188" spans="2:9" ht="12.75">
      <c r="B188" s="70">
        <v>3212</v>
      </c>
      <c r="C188" s="1"/>
      <c r="D188" s="59" t="s">
        <v>109</v>
      </c>
      <c r="E188" s="154">
        <v>130000</v>
      </c>
      <c r="F188" s="191">
        <v>100000</v>
      </c>
      <c r="G188" s="149">
        <v>101487.16</v>
      </c>
      <c r="H188" s="80"/>
      <c r="I188" s="63">
        <f t="shared" si="12"/>
        <v>101.48716</v>
      </c>
    </row>
    <row r="189" spans="2:9" ht="12.75">
      <c r="B189" s="69">
        <v>3295</v>
      </c>
      <c r="C189" s="17"/>
      <c r="D189" s="17" t="s">
        <v>43</v>
      </c>
      <c r="E189" s="154">
        <v>9000</v>
      </c>
      <c r="F189" s="191">
        <v>8500</v>
      </c>
      <c r="G189" s="149">
        <v>8500</v>
      </c>
      <c r="H189" s="80"/>
      <c r="I189" s="63">
        <f t="shared" si="12"/>
        <v>100</v>
      </c>
    </row>
    <row r="190" spans="2:9" ht="12.75">
      <c r="B190" s="102">
        <v>32952</v>
      </c>
      <c r="C190" s="86"/>
      <c r="D190" s="86" t="s">
        <v>221</v>
      </c>
      <c r="E190" s="187"/>
      <c r="F190" s="192">
        <v>8000</v>
      </c>
      <c r="G190" s="194">
        <v>3325</v>
      </c>
      <c r="H190" s="80"/>
      <c r="I190" s="63">
        <f t="shared" si="12"/>
        <v>41.5625</v>
      </c>
    </row>
    <row r="191" spans="2:9" ht="12.75">
      <c r="B191" s="102">
        <v>3296</v>
      </c>
      <c r="C191" s="86"/>
      <c r="D191" s="86" t="s">
        <v>222</v>
      </c>
      <c r="E191" s="187"/>
      <c r="F191" s="192">
        <v>18000</v>
      </c>
      <c r="G191" s="194">
        <v>16700</v>
      </c>
      <c r="H191" s="80"/>
      <c r="I191" s="63">
        <f t="shared" si="12"/>
        <v>92.77777777777779</v>
      </c>
    </row>
    <row r="192" spans="2:9" ht="12.75">
      <c r="B192" s="102">
        <v>3433</v>
      </c>
      <c r="C192" s="86"/>
      <c r="D192" s="86" t="s">
        <v>134</v>
      </c>
      <c r="E192" s="187"/>
      <c r="F192" s="192">
        <v>10000</v>
      </c>
      <c r="G192" s="194">
        <v>13867.11</v>
      </c>
      <c r="H192" s="80"/>
      <c r="I192" s="63"/>
    </row>
    <row r="193" spans="2:9" ht="12.75">
      <c r="B193" s="102"/>
      <c r="C193" s="86"/>
      <c r="D193" s="86"/>
      <c r="E193" s="187"/>
      <c r="F193" s="192"/>
      <c r="G193" s="194"/>
      <c r="H193" s="80"/>
      <c r="I193" s="63"/>
    </row>
    <row r="194" spans="2:9" ht="13.5" thickBot="1">
      <c r="B194" s="71"/>
      <c r="C194" s="72"/>
      <c r="D194" s="72" t="s">
        <v>110</v>
      </c>
      <c r="E194" s="155">
        <f>SUM(E181:E193)</f>
        <v>6004000</v>
      </c>
      <c r="F194" s="193">
        <f>SUM(F181:F193)</f>
        <v>6121710</v>
      </c>
      <c r="G194" s="150">
        <f>SUM(G181:G193)</f>
        <v>6042607.500000001</v>
      </c>
      <c r="H194" s="80"/>
      <c r="I194" s="63">
        <f t="shared" si="12"/>
        <v>98.7078365358699</v>
      </c>
    </row>
    <row r="195" spans="4:9" ht="12.75">
      <c r="D195" s="5"/>
      <c r="F195" s="43"/>
      <c r="I195" s="14"/>
    </row>
    <row r="196" spans="2:9" ht="12.75">
      <c r="B196" s="1"/>
      <c r="C196" s="1"/>
      <c r="D196" s="59" t="s">
        <v>177</v>
      </c>
      <c r="E196" s="1">
        <v>-812.5</v>
      </c>
      <c r="F196" s="10"/>
      <c r="I196" s="13"/>
    </row>
    <row r="197" spans="2:9" ht="12.75">
      <c r="B197" s="1"/>
      <c r="C197" s="1"/>
      <c r="D197" s="59" t="s">
        <v>190</v>
      </c>
      <c r="E197" s="42">
        <f>G180-G194</f>
        <v>-119.9300000006333</v>
      </c>
      <c r="F197" s="10"/>
      <c r="I197" s="13"/>
    </row>
    <row r="198" spans="2:9" ht="12.75">
      <c r="B198" s="1"/>
      <c r="C198" s="1"/>
      <c r="D198" s="81" t="s">
        <v>189</v>
      </c>
      <c r="E198" s="82">
        <f>E196+E197</f>
        <v>-932.4300000006333</v>
      </c>
      <c r="F198" s="10"/>
      <c r="I198" s="13"/>
    </row>
    <row r="199" spans="6:9" ht="12.75">
      <c r="F199" s="10"/>
      <c r="I199" s="13"/>
    </row>
    <row r="200" ht="12.75">
      <c r="I200" s="13"/>
    </row>
    <row r="201" spans="4:9" ht="13.5" thickBot="1">
      <c r="D201" s="18" t="s">
        <v>168</v>
      </c>
      <c r="I201" s="13"/>
    </row>
    <row r="202" spans="2:9" ht="57.75" customHeight="1" thickBot="1">
      <c r="B202" s="329" t="s">
        <v>248</v>
      </c>
      <c r="C202" s="330"/>
      <c r="D202" s="230" t="s">
        <v>249</v>
      </c>
      <c r="E202" s="129" t="s">
        <v>218</v>
      </c>
      <c r="F202" s="130" t="s">
        <v>192</v>
      </c>
      <c r="G202" s="129" t="s">
        <v>219</v>
      </c>
      <c r="H202" s="129"/>
      <c r="I202" s="131" t="s">
        <v>144</v>
      </c>
    </row>
    <row r="203" spans="2:9" ht="25.5" customHeight="1">
      <c r="B203" s="73">
        <v>6361</v>
      </c>
      <c r="C203" s="38"/>
      <c r="D203" s="74" t="s">
        <v>84</v>
      </c>
      <c r="E203" s="152">
        <v>39800</v>
      </c>
      <c r="F203" s="166">
        <v>135224</v>
      </c>
      <c r="G203" s="167">
        <v>137892.42</v>
      </c>
      <c r="H203" s="8"/>
      <c r="I203" s="29">
        <f>G203/F203*100</f>
        <v>101.97333313612968</v>
      </c>
    </row>
    <row r="204" spans="2:9" ht="24" customHeight="1">
      <c r="B204" s="73">
        <v>63613</v>
      </c>
      <c r="C204" s="38" t="s">
        <v>197</v>
      </c>
      <c r="D204" s="74"/>
      <c r="E204" s="152"/>
      <c r="F204" s="166"/>
      <c r="G204" s="167">
        <v>255</v>
      </c>
      <c r="H204" s="8"/>
      <c r="I204" s="29"/>
    </row>
    <row r="205" spans="2:9" ht="30.75" customHeight="1">
      <c r="B205" s="73">
        <v>6362</v>
      </c>
      <c r="C205" s="38"/>
      <c r="D205" s="74" t="s">
        <v>94</v>
      </c>
      <c r="E205" s="152"/>
      <c r="F205" s="166">
        <v>71185</v>
      </c>
      <c r="G205" s="167">
        <v>55691.47</v>
      </c>
      <c r="H205" s="1"/>
      <c r="I205" s="29">
        <f>G205/F205*100</f>
        <v>78.23483880030906</v>
      </c>
    </row>
    <row r="206" spans="2:9" ht="17.25" customHeight="1">
      <c r="B206" s="73"/>
      <c r="C206" s="38"/>
      <c r="D206" s="74" t="s">
        <v>111</v>
      </c>
      <c r="E206" s="164">
        <f>E203+E205</f>
        <v>39800</v>
      </c>
      <c r="F206" s="234">
        <f>F203+F205</f>
        <v>206409</v>
      </c>
      <c r="G206" s="167">
        <f>G203+G204+G205</f>
        <v>193838.89</v>
      </c>
      <c r="H206" s="22"/>
      <c r="I206" s="29">
        <f>G206/F206*100</f>
        <v>93.91009597449724</v>
      </c>
    </row>
    <row r="207" spans="2:9" s="18" customFormat="1" ht="17.25" customHeight="1">
      <c r="B207" s="75">
        <v>3121</v>
      </c>
      <c r="C207" s="76"/>
      <c r="D207" s="77" t="s">
        <v>13</v>
      </c>
      <c r="E207" s="233"/>
      <c r="F207" s="144"/>
      <c r="G207" s="148">
        <v>1500</v>
      </c>
      <c r="H207" s="17"/>
      <c r="I207" s="127"/>
    </row>
    <row r="208" spans="2:13" ht="22.5" customHeight="1">
      <c r="B208" s="75">
        <v>3211</v>
      </c>
      <c r="C208" s="76"/>
      <c r="D208" s="1" t="s">
        <v>14</v>
      </c>
      <c r="E208" s="165">
        <v>5000</v>
      </c>
      <c r="F208" s="144">
        <v>1000</v>
      </c>
      <c r="G208" s="148"/>
      <c r="H208" s="1"/>
      <c r="I208" s="29">
        <f>G208/F208*100</f>
        <v>0</v>
      </c>
      <c r="M208" s="18"/>
    </row>
    <row r="209" spans="2:13" ht="22.5" customHeight="1">
      <c r="B209" s="75">
        <v>3214</v>
      </c>
      <c r="C209" s="76"/>
      <c r="D209" s="1" t="s">
        <v>29</v>
      </c>
      <c r="E209" s="165">
        <v>500</v>
      </c>
      <c r="F209" s="144">
        <v>500</v>
      </c>
      <c r="G209" s="148">
        <v>31.14</v>
      </c>
      <c r="H209" s="1"/>
      <c r="I209" s="29">
        <f>G209/F209*100</f>
        <v>6.228</v>
      </c>
      <c r="M209" s="18"/>
    </row>
    <row r="210" spans="2:13" ht="22.5" customHeight="1">
      <c r="B210" s="75">
        <v>3221</v>
      </c>
      <c r="C210" s="76"/>
      <c r="D210" s="17" t="s">
        <v>121</v>
      </c>
      <c r="E210" s="165">
        <v>2300</v>
      </c>
      <c r="F210" s="144">
        <v>2000</v>
      </c>
      <c r="G210" s="148"/>
      <c r="H210" s="1"/>
      <c r="I210" s="29"/>
      <c r="M210" s="18"/>
    </row>
    <row r="211" spans="2:13" ht="12.75">
      <c r="B211" s="75">
        <v>3222</v>
      </c>
      <c r="C211" s="76"/>
      <c r="D211" s="17" t="s">
        <v>139</v>
      </c>
      <c r="E211" s="165"/>
      <c r="F211" s="144"/>
      <c r="G211" s="148"/>
      <c r="H211" s="1"/>
      <c r="I211" s="29"/>
      <c r="M211" s="18"/>
    </row>
    <row r="212" spans="2:13" ht="15" customHeight="1">
      <c r="B212" s="75">
        <v>3225</v>
      </c>
      <c r="C212" s="76"/>
      <c r="D212" s="49" t="s">
        <v>122</v>
      </c>
      <c r="E212" s="165"/>
      <c r="F212" s="144">
        <v>3000</v>
      </c>
      <c r="G212" s="148">
        <v>5460</v>
      </c>
      <c r="H212" s="1"/>
      <c r="I212" s="29">
        <f>G212/F212*100</f>
        <v>182</v>
      </c>
      <c r="M212" s="18"/>
    </row>
    <row r="213" spans="2:13" ht="15.75" customHeight="1">
      <c r="B213" s="75">
        <v>3231</v>
      </c>
      <c r="C213" s="76"/>
      <c r="D213" s="77" t="s">
        <v>34</v>
      </c>
      <c r="E213" s="165">
        <v>10000</v>
      </c>
      <c r="F213" s="144"/>
      <c r="G213" s="148"/>
      <c r="H213" s="1"/>
      <c r="I213" s="29"/>
      <c r="M213" s="18"/>
    </row>
    <row r="214" spans="2:13" ht="15.75" customHeight="1">
      <c r="B214" s="75">
        <v>3236</v>
      </c>
      <c r="C214" s="76"/>
      <c r="D214" s="77" t="s">
        <v>232</v>
      </c>
      <c r="E214" s="165"/>
      <c r="F214" s="144"/>
      <c r="G214" s="148">
        <v>2300</v>
      </c>
      <c r="H214" s="1"/>
      <c r="I214" s="29"/>
      <c r="M214" s="18"/>
    </row>
    <row r="215" spans="2:13" ht="15.75" customHeight="1">
      <c r="B215" s="75">
        <v>3237</v>
      </c>
      <c r="C215" s="76"/>
      <c r="D215" s="77" t="s">
        <v>233</v>
      </c>
      <c r="E215" s="165">
        <v>1000</v>
      </c>
      <c r="F215" s="144"/>
      <c r="G215" s="148"/>
      <c r="H215" s="1"/>
      <c r="I215" s="29"/>
      <c r="M215" s="18"/>
    </row>
    <row r="216" spans="2:9" ht="15.75" customHeight="1">
      <c r="B216" s="75">
        <v>3239</v>
      </c>
      <c r="C216" s="76"/>
      <c r="D216" s="77"/>
      <c r="E216" s="165"/>
      <c r="F216" s="144">
        <v>10000</v>
      </c>
      <c r="G216" s="148"/>
      <c r="H216" s="1"/>
      <c r="I216" s="29"/>
    </row>
    <row r="217" spans="2:9" ht="15.75" customHeight="1">
      <c r="B217" s="75">
        <v>3241</v>
      </c>
      <c r="C217" s="76"/>
      <c r="D217" s="77" t="s">
        <v>113</v>
      </c>
      <c r="E217" s="165">
        <v>1000</v>
      </c>
      <c r="F217" s="144">
        <v>1000</v>
      </c>
      <c r="G217" s="148">
        <v>651.2</v>
      </c>
      <c r="H217" s="1"/>
      <c r="I217" s="29"/>
    </row>
    <row r="218" spans="2:9" ht="12.75">
      <c r="B218" s="75">
        <v>3291</v>
      </c>
      <c r="C218" s="76"/>
      <c r="D218" s="77" t="s">
        <v>114</v>
      </c>
      <c r="E218" s="165">
        <v>5000</v>
      </c>
      <c r="F218" s="144">
        <v>3024</v>
      </c>
      <c r="G218" s="148">
        <v>432.01</v>
      </c>
      <c r="H218" s="1"/>
      <c r="I218" s="29"/>
    </row>
    <row r="219" spans="2:9" ht="12.75">
      <c r="B219" s="75">
        <v>3292</v>
      </c>
      <c r="C219" s="76"/>
      <c r="D219" s="77" t="s">
        <v>115</v>
      </c>
      <c r="E219" s="165"/>
      <c r="F219" s="144"/>
      <c r="G219" s="148"/>
      <c r="H219" s="1"/>
      <c r="I219" s="29"/>
    </row>
    <row r="220" spans="2:9" ht="12.75">
      <c r="B220" s="75">
        <v>3293</v>
      </c>
      <c r="C220" s="76"/>
      <c r="D220" s="77" t="s">
        <v>21</v>
      </c>
      <c r="E220" s="165">
        <v>4000</v>
      </c>
      <c r="F220" s="144"/>
      <c r="G220" s="148"/>
      <c r="H220" s="1"/>
      <c r="I220" s="29"/>
    </row>
    <row r="221" spans="2:9" ht="12.75">
      <c r="B221" s="75">
        <v>3299</v>
      </c>
      <c r="C221" s="76"/>
      <c r="D221" s="77" t="s">
        <v>30</v>
      </c>
      <c r="E221" s="165">
        <v>1000</v>
      </c>
      <c r="F221" s="144"/>
      <c r="G221" s="148"/>
      <c r="H221" s="1"/>
      <c r="I221" s="29"/>
    </row>
    <row r="222" spans="2:9" ht="20.25" customHeight="1">
      <c r="B222" s="75">
        <v>3431</v>
      </c>
      <c r="C222" s="76"/>
      <c r="D222" s="77" t="s">
        <v>116</v>
      </c>
      <c r="E222" s="165"/>
      <c r="F222" s="144"/>
      <c r="G222" s="148"/>
      <c r="H222" s="1"/>
      <c r="I222" s="29"/>
    </row>
    <row r="223" spans="2:9" ht="21" customHeight="1">
      <c r="B223" s="75">
        <v>3721</v>
      </c>
      <c r="C223" s="76"/>
      <c r="D223" s="77" t="s">
        <v>117</v>
      </c>
      <c r="E223" s="165">
        <v>10000</v>
      </c>
      <c r="F223" s="144"/>
      <c r="G223" s="148"/>
      <c r="H223" s="1"/>
      <c r="I223" s="29"/>
    </row>
    <row r="224" spans="2:9" ht="14.25" customHeight="1">
      <c r="B224" s="75">
        <v>3722</v>
      </c>
      <c r="C224" s="76"/>
      <c r="D224" s="77" t="s">
        <v>118</v>
      </c>
      <c r="E224" s="165"/>
      <c r="F224" s="144">
        <v>117200</v>
      </c>
      <c r="G224" s="148">
        <v>114660.42</v>
      </c>
      <c r="H224" s="1"/>
      <c r="I224" s="29">
        <f>G224/F224*100</f>
        <v>97.8331228668942</v>
      </c>
    </row>
    <row r="225" spans="2:9" ht="14.25" customHeight="1">
      <c r="B225" s="75">
        <v>4123</v>
      </c>
      <c r="C225" s="76"/>
      <c r="D225" s="77" t="s">
        <v>105</v>
      </c>
      <c r="E225" s="165"/>
      <c r="F225" s="144"/>
      <c r="G225" s="148"/>
      <c r="H225" s="1"/>
      <c r="I225" s="29"/>
    </row>
    <row r="226" spans="2:9" ht="12.75" customHeight="1">
      <c r="B226" s="75">
        <v>4221</v>
      </c>
      <c r="C226" s="76"/>
      <c r="D226" s="77" t="s">
        <v>119</v>
      </c>
      <c r="E226" s="165"/>
      <c r="F226" s="144">
        <v>15685</v>
      </c>
      <c r="G226" s="148">
        <v>14685</v>
      </c>
      <c r="H226" s="1"/>
      <c r="I226" s="29">
        <f>G226/F226*100</f>
        <v>93.62448198916162</v>
      </c>
    </row>
    <row r="227" spans="2:9" ht="12.75">
      <c r="B227" s="75">
        <v>4225</v>
      </c>
      <c r="C227" s="76"/>
      <c r="D227" s="77" t="s">
        <v>191</v>
      </c>
      <c r="E227" s="165"/>
      <c r="F227" s="144"/>
      <c r="G227" s="148"/>
      <c r="H227" s="1"/>
      <c r="I227" s="29"/>
    </row>
    <row r="228" spans="2:9" ht="12.75">
      <c r="B228" s="75">
        <v>4226</v>
      </c>
      <c r="C228" s="76"/>
      <c r="D228" s="77" t="s">
        <v>120</v>
      </c>
      <c r="E228" s="165"/>
      <c r="F228" s="144"/>
      <c r="G228" s="148"/>
      <c r="H228" s="1"/>
      <c r="I228" s="29"/>
    </row>
    <row r="229" spans="2:9" ht="12.75">
      <c r="B229" s="75">
        <v>4240</v>
      </c>
      <c r="C229" s="76"/>
      <c r="D229" s="77" t="s">
        <v>223</v>
      </c>
      <c r="E229" s="165"/>
      <c r="F229" s="144">
        <v>3000</v>
      </c>
      <c r="G229" s="148">
        <v>3000</v>
      </c>
      <c r="H229" s="1"/>
      <c r="I229" s="29">
        <f>G229/F229*100</f>
        <v>100</v>
      </c>
    </row>
    <row r="230" spans="2:9" ht="12.75">
      <c r="B230" s="75">
        <v>4241</v>
      </c>
      <c r="C230" s="76"/>
      <c r="D230" s="77" t="s">
        <v>167</v>
      </c>
      <c r="E230" s="165"/>
      <c r="F230" s="144">
        <v>52500</v>
      </c>
      <c r="G230" s="148">
        <v>52691.47</v>
      </c>
      <c r="H230" s="1"/>
      <c r="I230" s="29">
        <f>G230/F230*100</f>
        <v>100.36470476190476</v>
      </c>
    </row>
    <row r="231" spans="2:9" ht="13.5" thickBot="1">
      <c r="B231" s="71"/>
      <c r="C231" s="72"/>
      <c r="D231" s="72" t="s">
        <v>110</v>
      </c>
      <c r="E231" s="155">
        <f>SUM(E208:E230)</f>
        <v>39800</v>
      </c>
      <c r="F231" s="138">
        <f>SUM(F207:F230)</f>
        <v>208909</v>
      </c>
      <c r="G231" s="150">
        <f>SUM(G207:G230)</f>
        <v>195411.24000000002</v>
      </c>
      <c r="H231" s="22"/>
      <c r="I231" s="62"/>
    </row>
    <row r="232" spans="4:6" ht="12.75">
      <c r="D232" s="5"/>
      <c r="F232" s="43"/>
    </row>
    <row r="233" spans="2:12" ht="12.75">
      <c r="B233" s="1"/>
      <c r="C233" s="1"/>
      <c r="D233" s="59" t="s">
        <v>177</v>
      </c>
      <c r="E233" s="1">
        <v>30863.99</v>
      </c>
      <c r="F233" s="109"/>
      <c r="G233" s="333"/>
      <c r="H233" s="334"/>
      <c r="I233" s="334"/>
      <c r="J233" s="334"/>
      <c r="K233" s="334"/>
      <c r="L233" s="334"/>
    </row>
    <row r="234" spans="2:6" ht="12.75">
      <c r="B234" s="1"/>
      <c r="C234" s="1"/>
      <c r="D234" s="59" t="s">
        <v>190</v>
      </c>
      <c r="E234" s="42">
        <f>G206-G231</f>
        <v>-1572.3500000000058</v>
      </c>
      <c r="F234" s="10"/>
    </row>
    <row r="235" spans="2:6" ht="12.75">
      <c r="B235" s="1"/>
      <c r="C235" s="1"/>
      <c r="D235" s="81" t="s">
        <v>189</v>
      </c>
      <c r="E235" s="82">
        <f>E233+E234</f>
        <v>29291.639999999996</v>
      </c>
      <c r="F235" s="108"/>
    </row>
    <row r="236" spans="2:9" ht="12.75">
      <c r="B236" s="334"/>
      <c r="C236" s="334"/>
      <c r="D236" s="334"/>
      <c r="E236" s="334"/>
      <c r="F236" s="334"/>
      <c r="G236" s="334"/>
      <c r="H236" s="334"/>
      <c r="I236" s="334"/>
    </row>
    <row r="237" spans="2:9" ht="13.5" thickBot="1">
      <c r="B237" s="334"/>
      <c r="C237" s="334"/>
      <c r="D237" s="334"/>
      <c r="E237" s="334"/>
      <c r="F237" s="334"/>
      <c r="G237" s="334"/>
      <c r="H237" s="334"/>
      <c r="I237" s="334"/>
    </row>
    <row r="238" spans="2:9" ht="51.75" thickBot="1">
      <c r="B238" s="161" t="s">
        <v>244</v>
      </c>
      <c r="C238" s="162"/>
      <c r="D238" s="163" t="s">
        <v>245</v>
      </c>
      <c r="E238" s="129" t="s">
        <v>218</v>
      </c>
      <c r="F238" s="130" t="s">
        <v>192</v>
      </c>
      <c r="G238" s="129" t="s">
        <v>219</v>
      </c>
      <c r="H238" s="129"/>
      <c r="I238" s="131" t="s">
        <v>144</v>
      </c>
    </row>
    <row r="239" spans="2:9" ht="26.25" thickBot="1">
      <c r="B239" s="73">
        <v>6711</v>
      </c>
      <c r="C239" s="38"/>
      <c r="D239" s="74" t="s">
        <v>123</v>
      </c>
      <c r="E239" s="152">
        <v>550000</v>
      </c>
      <c r="F239" s="166">
        <v>560000</v>
      </c>
      <c r="G239" s="167">
        <v>560000</v>
      </c>
      <c r="H239" s="113"/>
      <c r="I239" s="115">
        <f>G239/F239*100</f>
        <v>100</v>
      </c>
    </row>
    <row r="240" spans="2:9" ht="25.5">
      <c r="B240" s="73">
        <v>6712</v>
      </c>
      <c r="C240" s="38"/>
      <c r="D240" s="68" t="s">
        <v>124</v>
      </c>
      <c r="E240" s="152"/>
      <c r="F240" s="166"/>
      <c r="G240" s="167"/>
      <c r="H240" s="83"/>
      <c r="I240" s="115"/>
    </row>
    <row r="241" spans="2:9" ht="12.75">
      <c r="B241" s="73"/>
      <c r="C241" s="38"/>
      <c r="D241" s="74" t="s">
        <v>111</v>
      </c>
      <c r="E241" s="167">
        <f>E239+E240</f>
        <v>550000</v>
      </c>
      <c r="F241" s="167">
        <f>F239+F240</f>
        <v>560000</v>
      </c>
      <c r="G241" s="167">
        <f>G239+G240</f>
        <v>560000</v>
      </c>
      <c r="H241" s="83"/>
      <c r="I241" s="115"/>
    </row>
    <row r="242" spans="2:9" ht="12.75">
      <c r="B242" s="75">
        <v>3211</v>
      </c>
      <c r="C242" s="76"/>
      <c r="D242" s="1" t="s">
        <v>14</v>
      </c>
      <c r="E242" s="165">
        <v>35000</v>
      </c>
      <c r="F242" s="144">
        <v>10000</v>
      </c>
      <c r="G242" s="148">
        <v>7640.54</v>
      </c>
      <c r="H242" s="83"/>
      <c r="I242" s="115">
        <f aca="true" t="shared" si="13" ref="I242:I266">G242/F242*100</f>
        <v>76.4054</v>
      </c>
    </row>
    <row r="243" spans="2:9" ht="12.75">
      <c r="B243" s="75">
        <v>3213</v>
      </c>
      <c r="C243" s="76"/>
      <c r="D243" s="17" t="s">
        <v>125</v>
      </c>
      <c r="E243" s="165">
        <v>10000</v>
      </c>
      <c r="F243" s="144">
        <v>4000</v>
      </c>
      <c r="G243" s="148">
        <v>6571</v>
      </c>
      <c r="H243" s="83"/>
      <c r="I243" s="115">
        <f t="shared" si="13"/>
        <v>164.275</v>
      </c>
    </row>
    <row r="244" spans="2:9" ht="12.75">
      <c r="B244" s="75">
        <v>3214</v>
      </c>
      <c r="C244" s="76"/>
      <c r="D244" s="17" t="s">
        <v>133</v>
      </c>
      <c r="E244" s="165">
        <v>5000</v>
      </c>
      <c r="F244" s="144">
        <v>500</v>
      </c>
      <c r="G244" s="148">
        <v>288.46</v>
      </c>
      <c r="H244" s="83"/>
      <c r="I244" s="115">
        <f t="shared" si="13"/>
        <v>57.692</v>
      </c>
    </row>
    <row r="245" spans="2:9" ht="12.75">
      <c r="B245" s="75">
        <v>3221</v>
      </c>
      <c r="C245" s="76"/>
      <c r="D245" s="17" t="s">
        <v>121</v>
      </c>
      <c r="E245" s="165">
        <v>80000</v>
      </c>
      <c r="F245" s="144">
        <v>77425</v>
      </c>
      <c r="G245" s="148">
        <v>80873.67</v>
      </c>
      <c r="H245" s="83"/>
      <c r="I245" s="115">
        <f t="shared" si="13"/>
        <v>104.45420729738457</v>
      </c>
    </row>
    <row r="246" spans="2:9" ht="12.75">
      <c r="B246" s="75">
        <v>3222</v>
      </c>
      <c r="C246" s="76"/>
      <c r="D246" s="17" t="s">
        <v>146</v>
      </c>
      <c r="E246" s="165">
        <v>2000</v>
      </c>
      <c r="F246" s="144"/>
      <c r="G246" s="148"/>
      <c r="H246" s="83"/>
      <c r="I246" s="115"/>
    </row>
    <row r="247" spans="2:9" ht="12.75">
      <c r="B247" s="75">
        <v>3223</v>
      </c>
      <c r="C247" s="76"/>
      <c r="D247" s="17" t="s">
        <v>16</v>
      </c>
      <c r="E247" s="165">
        <v>170000</v>
      </c>
      <c r="F247" s="144">
        <v>211000</v>
      </c>
      <c r="G247" s="148">
        <v>199526.99</v>
      </c>
      <c r="H247" s="83"/>
      <c r="I247" s="115">
        <f t="shared" si="13"/>
        <v>94.56255450236966</v>
      </c>
    </row>
    <row r="248" spans="2:9" ht="12.75">
      <c r="B248" s="75">
        <v>3224</v>
      </c>
      <c r="C248" s="76"/>
      <c r="D248" s="17" t="s">
        <v>126</v>
      </c>
      <c r="E248" s="165">
        <v>25000</v>
      </c>
      <c r="F248" s="144">
        <v>18000</v>
      </c>
      <c r="G248" s="148">
        <v>17749.5</v>
      </c>
      <c r="H248" s="83"/>
      <c r="I248" s="115">
        <f t="shared" si="13"/>
        <v>98.60833333333333</v>
      </c>
    </row>
    <row r="249" spans="2:9" ht="12.75">
      <c r="B249" s="75">
        <v>3225</v>
      </c>
      <c r="C249" s="76"/>
      <c r="D249" s="49" t="s">
        <v>122</v>
      </c>
      <c r="E249" s="165">
        <v>45000</v>
      </c>
      <c r="F249" s="144">
        <v>90000</v>
      </c>
      <c r="G249" s="148">
        <v>98542.15</v>
      </c>
      <c r="H249" s="83"/>
      <c r="I249" s="115">
        <f t="shared" si="13"/>
        <v>109.49127777777777</v>
      </c>
    </row>
    <row r="250" spans="2:9" ht="12.75">
      <c r="B250" s="75">
        <v>3227</v>
      </c>
      <c r="C250" s="76"/>
      <c r="D250" s="78" t="s">
        <v>127</v>
      </c>
      <c r="E250" s="165">
        <v>5000</v>
      </c>
      <c r="F250" s="144">
        <v>2000</v>
      </c>
      <c r="G250" s="148">
        <v>1732.69</v>
      </c>
      <c r="H250" s="83"/>
      <c r="I250" s="115">
        <f t="shared" si="13"/>
        <v>86.6345</v>
      </c>
    </row>
    <row r="251" spans="2:9" ht="12.75">
      <c r="B251" s="75">
        <v>3231</v>
      </c>
      <c r="C251" s="76"/>
      <c r="D251" s="77" t="s">
        <v>34</v>
      </c>
      <c r="E251" s="165">
        <v>25000</v>
      </c>
      <c r="F251" s="144">
        <v>14000</v>
      </c>
      <c r="G251" s="148">
        <v>15095.43</v>
      </c>
      <c r="H251" s="83"/>
      <c r="I251" s="115">
        <f t="shared" si="13"/>
        <v>107.82450000000001</v>
      </c>
    </row>
    <row r="252" spans="2:10" ht="12.75">
      <c r="B252" s="75">
        <v>3232</v>
      </c>
      <c r="C252" s="76"/>
      <c r="D252" s="77" t="s">
        <v>128</v>
      </c>
      <c r="E252" s="165">
        <v>41000</v>
      </c>
      <c r="F252" s="144">
        <v>60000</v>
      </c>
      <c r="G252" s="148">
        <v>53283.71</v>
      </c>
      <c r="H252" s="83"/>
      <c r="I252" s="115">
        <f t="shared" si="13"/>
        <v>88.80618333333334</v>
      </c>
      <c r="J252" s="3"/>
    </row>
    <row r="253" spans="2:9" ht="12.75">
      <c r="B253" s="75">
        <v>3233</v>
      </c>
      <c r="C253" s="76"/>
      <c r="D253" s="77" t="s">
        <v>129</v>
      </c>
      <c r="E253" s="165">
        <v>4000</v>
      </c>
      <c r="F253" s="144"/>
      <c r="G253" s="148">
        <v>2375</v>
      </c>
      <c r="H253" s="83"/>
      <c r="I253" s="115"/>
    </row>
    <row r="254" spans="2:9" ht="12.75">
      <c r="B254" s="75">
        <v>3234</v>
      </c>
      <c r="C254" s="76"/>
      <c r="D254" s="77" t="s">
        <v>130</v>
      </c>
      <c r="E254" s="165">
        <v>22000</v>
      </c>
      <c r="F254" s="144">
        <v>16000</v>
      </c>
      <c r="G254" s="148">
        <v>17616.99</v>
      </c>
      <c r="H254" s="83"/>
      <c r="I254" s="115">
        <f t="shared" si="13"/>
        <v>110.1061875</v>
      </c>
    </row>
    <row r="255" spans="2:9" ht="12.75">
      <c r="B255" s="75">
        <v>3235</v>
      </c>
      <c r="C255" s="76"/>
      <c r="D255" s="77" t="s">
        <v>131</v>
      </c>
      <c r="E255" s="165">
        <v>15000</v>
      </c>
      <c r="F255" s="144">
        <v>8500</v>
      </c>
      <c r="G255" s="148">
        <v>9688.2</v>
      </c>
      <c r="H255" s="83"/>
      <c r="I255" s="115">
        <f t="shared" si="13"/>
        <v>113.97882352941178</v>
      </c>
    </row>
    <row r="256" spans="2:9" ht="12.75">
      <c r="B256" s="75">
        <v>3236</v>
      </c>
      <c r="C256" s="76"/>
      <c r="D256" s="77" t="s">
        <v>132</v>
      </c>
      <c r="E256" s="165">
        <v>15000</v>
      </c>
      <c r="F256" s="144">
        <v>10000</v>
      </c>
      <c r="G256" s="148">
        <v>11340</v>
      </c>
      <c r="H256" s="83"/>
      <c r="I256" s="115">
        <f t="shared" si="13"/>
        <v>113.39999999999999</v>
      </c>
    </row>
    <row r="257" spans="2:9" ht="12.75">
      <c r="B257" s="75">
        <v>3237</v>
      </c>
      <c r="C257" s="76"/>
      <c r="D257" s="77" t="s">
        <v>112</v>
      </c>
      <c r="E257" s="165"/>
      <c r="F257" s="144">
        <v>3200</v>
      </c>
      <c r="G257" s="148">
        <v>3168.75</v>
      </c>
      <c r="H257" s="83"/>
      <c r="I257" s="115">
        <f t="shared" si="13"/>
        <v>99.0234375</v>
      </c>
    </row>
    <row r="258" spans="2:9" ht="12.75">
      <c r="B258" s="75">
        <v>3238</v>
      </c>
      <c r="C258" s="76"/>
      <c r="D258" s="77" t="s">
        <v>19</v>
      </c>
      <c r="E258" s="165">
        <v>7000</v>
      </c>
      <c r="F258" s="144">
        <v>8000</v>
      </c>
      <c r="G258" s="148">
        <v>7605.12</v>
      </c>
      <c r="H258" s="83"/>
      <c r="I258" s="115">
        <f t="shared" si="13"/>
        <v>95.06400000000001</v>
      </c>
    </row>
    <row r="259" spans="2:9" ht="21" customHeight="1">
      <c r="B259" s="75">
        <v>3239</v>
      </c>
      <c r="C259" s="76"/>
      <c r="D259" s="77" t="s">
        <v>20</v>
      </c>
      <c r="E259" s="165">
        <v>10000</v>
      </c>
      <c r="F259" s="144">
        <v>1000</v>
      </c>
      <c r="G259" s="148">
        <v>526.8</v>
      </c>
      <c r="H259" s="83"/>
      <c r="I259" s="115">
        <f t="shared" si="13"/>
        <v>52.67999999999999</v>
      </c>
    </row>
    <row r="260" spans="2:9" ht="25.5">
      <c r="B260" s="75">
        <v>3241</v>
      </c>
      <c r="C260" s="76"/>
      <c r="D260" s="77" t="s">
        <v>113</v>
      </c>
      <c r="E260" s="165">
        <v>2000</v>
      </c>
      <c r="F260" s="144">
        <v>500</v>
      </c>
      <c r="G260" s="148"/>
      <c r="H260" s="83"/>
      <c r="I260" s="115">
        <f t="shared" si="13"/>
        <v>0</v>
      </c>
    </row>
    <row r="261" spans="2:9" ht="25.5">
      <c r="B261" s="75">
        <v>3291</v>
      </c>
      <c r="C261" s="76"/>
      <c r="D261" s="77" t="s">
        <v>169</v>
      </c>
      <c r="E261" s="165">
        <v>2000</v>
      </c>
      <c r="F261" s="144"/>
      <c r="G261" s="148"/>
      <c r="H261" s="83"/>
      <c r="I261" s="115"/>
    </row>
    <row r="262" spans="2:9" ht="12.75">
      <c r="B262" s="75">
        <v>3293</v>
      </c>
      <c r="C262" s="76"/>
      <c r="D262" s="77" t="s">
        <v>21</v>
      </c>
      <c r="E262" s="165">
        <v>500</v>
      </c>
      <c r="F262" s="144"/>
      <c r="G262" s="148">
        <v>272.63</v>
      </c>
      <c r="H262" s="83"/>
      <c r="I262" s="115"/>
    </row>
    <row r="263" spans="2:9" ht="12.75">
      <c r="B263" s="75">
        <v>3294</v>
      </c>
      <c r="C263" s="76"/>
      <c r="D263" s="77" t="s">
        <v>22</v>
      </c>
      <c r="E263" s="165">
        <v>4000</v>
      </c>
      <c r="F263" s="144">
        <v>1375</v>
      </c>
      <c r="G263" s="148">
        <v>1000</v>
      </c>
      <c r="H263" s="83"/>
      <c r="I263" s="115">
        <f t="shared" si="13"/>
        <v>72.72727272727273</v>
      </c>
    </row>
    <row r="264" spans="2:9" ht="12.75">
      <c r="B264" s="75">
        <v>3295</v>
      </c>
      <c r="C264" s="76"/>
      <c r="D264" s="77" t="s">
        <v>43</v>
      </c>
      <c r="E264" s="165">
        <v>12000</v>
      </c>
      <c r="F264" s="144">
        <v>12000</v>
      </c>
      <c r="G264" s="148">
        <v>11415.85</v>
      </c>
      <c r="H264" s="83"/>
      <c r="I264" s="115">
        <f t="shared" si="13"/>
        <v>95.13208333333334</v>
      </c>
    </row>
    <row r="265" spans="2:9" ht="12.75">
      <c r="B265" s="75">
        <v>3299</v>
      </c>
      <c r="C265" s="76"/>
      <c r="D265" s="77" t="s">
        <v>30</v>
      </c>
      <c r="E265" s="165">
        <v>10000</v>
      </c>
      <c r="F265" s="144">
        <v>9000</v>
      </c>
      <c r="G265" s="148">
        <v>10186.52</v>
      </c>
      <c r="H265" s="83"/>
      <c r="I265" s="115">
        <f t="shared" si="13"/>
        <v>113.18355555555557</v>
      </c>
    </row>
    <row r="266" spans="2:9" ht="12.75">
      <c r="B266" s="75">
        <v>3431</v>
      </c>
      <c r="C266" s="76"/>
      <c r="D266" s="77" t="s">
        <v>116</v>
      </c>
      <c r="E266" s="165">
        <v>3500</v>
      </c>
      <c r="F266" s="144">
        <v>3500</v>
      </c>
      <c r="G266" s="148">
        <v>3478.91</v>
      </c>
      <c r="H266" s="83"/>
      <c r="I266" s="115">
        <f t="shared" si="13"/>
        <v>99.39742857142858</v>
      </c>
    </row>
    <row r="267" spans="2:9" ht="12.75">
      <c r="B267" s="75">
        <v>3433</v>
      </c>
      <c r="C267" s="76"/>
      <c r="D267" s="77" t="s">
        <v>134</v>
      </c>
      <c r="E267" s="165"/>
      <c r="F267" s="144"/>
      <c r="G267" s="148">
        <v>21.09</v>
      </c>
      <c r="H267" s="83"/>
      <c r="I267" s="115"/>
    </row>
    <row r="268" spans="2:9" ht="12.75">
      <c r="B268" s="75">
        <v>3721</v>
      </c>
      <c r="C268" s="76"/>
      <c r="D268" s="77" t="s">
        <v>117</v>
      </c>
      <c r="E268" s="165"/>
      <c r="F268" s="144"/>
      <c r="G268" s="148"/>
      <c r="H268" s="83"/>
      <c r="I268" s="115"/>
    </row>
    <row r="269" spans="2:9" ht="12.75">
      <c r="B269" s="75">
        <v>3722</v>
      </c>
      <c r="C269" s="76"/>
      <c r="D269" s="77" t="s">
        <v>118</v>
      </c>
      <c r="E269" s="165"/>
      <c r="F269" s="144"/>
      <c r="G269" s="148"/>
      <c r="H269" s="83"/>
      <c r="I269" s="115"/>
    </row>
    <row r="270" spans="2:9" ht="12.75">
      <c r="B270" s="75">
        <v>4123</v>
      </c>
      <c r="C270" s="76"/>
      <c r="D270" s="77" t="s">
        <v>105</v>
      </c>
      <c r="E270" s="165"/>
      <c r="F270" s="144"/>
      <c r="G270" s="148"/>
      <c r="H270" s="83"/>
      <c r="I270" s="115"/>
    </row>
    <row r="271" spans="2:12" ht="12.75">
      <c r="B271" s="75">
        <v>4221</v>
      </c>
      <c r="C271" s="76"/>
      <c r="D271" s="77" t="s">
        <v>119</v>
      </c>
      <c r="E271" s="165"/>
      <c r="F271" s="144"/>
      <c r="G271" s="148"/>
      <c r="H271" s="83"/>
      <c r="I271" s="115"/>
      <c r="L271" s="70"/>
    </row>
    <row r="272" spans="2:9" ht="12.75">
      <c r="B272" s="75">
        <v>4226</v>
      </c>
      <c r="C272" s="76"/>
      <c r="D272" s="77" t="s">
        <v>120</v>
      </c>
      <c r="E272" s="165"/>
      <c r="F272" s="144"/>
      <c r="G272" s="148"/>
      <c r="H272" s="83"/>
      <c r="I272" s="115"/>
    </row>
    <row r="273" spans="2:9" ht="12.75">
      <c r="B273" s="75">
        <v>4241</v>
      </c>
      <c r="C273" s="76"/>
      <c r="D273" s="77" t="s">
        <v>44</v>
      </c>
      <c r="E273" s="165"/>
      <c r="F273" s="144"/>
      <c r="G273" s="148"/>
      <c r="H273" s="83"/>
      <c r="I273" s="115"/>
    </row>
    <row r="274" spans="2:9" ht="13.5" thickBot="1">
      <c r="B274" s="71"/>
      <c r="C274" s="72"/>
      <c r="D274" s="72" t="s">
        <v>110</v>
      </c>
      <c r="E274" s="155">
        <f>SUM(E242:E273)</f>
        <v>550000</v>
      </c>
      <c r="F274" s="138">
        <f>SUM(F242:F273)</f>
        <v>560000</v>
      </c>
      <c r="G274" s="168">
        <f>SUM(G242:G273)</f>
        <v>560000</v>
      </c>
      <c r="H274" s="83"/>
      <c r="I274" s="83"/>
    </row>
    <row r="275" spans="4:6" ht="12.75">
      <c r="D275" s="5"/>
      <c r="F275" s="43"/>
    </row>
    <row r="276" spans="2:6" ht="12.75">
      <c r="B276" s="1"/>
      <c r="C276" s="1"/>
      <c r="D276" s="59" t="s">
        <v>177</v>
      </c>
      <c r="E276" s="1"/>
      <c r="F276" s="10"/>
    </row>
    <row r="277" spans="2:6" ht="12.75">
      <c r="B277" s="1"/>
      <c r="C277" s="1"/>
      <c r="D277" s="59" t="s">
        <v>190</v>
      </c>
      <c r="E277" s="42">
        <v>0</v>
      </c>
      <c r="F277" s="10"/>
    </row>
    <row r="278" spans="2:6" ht="12.75">
      <c r="B278" s="65"/>
      <c r="C278" s="65"/>
      <c r="D278" s="81" t="s">
        <v>189</v>
      </c>
      <c r="E278" s="81"/>
      <c r="F278" s="10"/>
    </row>
    <row r="279" ht="12.75">
      <c r="F279" s="10"/>
    </row>
    <row r="280" spans="2:4" ht="13.5" thickBot="1">
      <c r="B280" s="19"/>
      <c r="C280" s="19"/>
      <c r="D280" s="19"/>
    </row>
    <row r="281" spans="2:9" ht="51.75" thickBot="1">
      <c r="B281" s="340" t="s">
        <v>262</v>
      </c>
      <c r="C281" s="341"/>
      <c r="D281" s="129" t="s">
        <v>145</v>
      </c>
      <c r="E281" s="129" t="s">
        <v>218</v>
      </c>
      <c r="F281" s="130" t="s">
        <v>192</v>
      </c>
      <c r="G281" s="129" t="s">
        <v>219</v>
      </c>
      <c r="H281" s="129"/>
      <c r="I281" s="131" t="s">
        <v>144</v>
      </c>
    </row>
    <row r="282" spans="2:9" ht="12.75">
      <c r="B282" s="38">
        <v>65264</v>
      </c>
      <c r="C282" s="38"/>
      <c r="D282" s="74" t="s">
        <v>135</v>
      </c>
      <c r="E282" s="165">
        <v>230000</v>
      </c>
      <c r="F282" s="169">
        <v>240660</v>
      </c>
      <c r="G282" s="146">
        <v>249956</v>
      </c>
      <c r="H282" s="8"/>
      <c r="I282" s="107">
        <f>G282/F282*100</f>
        <v>103.86271087841767</v>
      </c>
    </row>
    <row r="283" spans="2:9" ht="12.75">
      <c r="B283" s="22">
        <v>6711</v>
      </c>
      <c r="C283" s="22"/>
      <c r="D283" s="85" t="s">
        <v>136</v>
      </c>
      <c r="E283" s="174">
        <v>412090</v>
      </c>
      <c r="F283" s="170">
        <v>412090</v>
      </c>
      <c r="G283" s="182">
        <v>375278.02</v>
      </c>
      <c r="H283" s="1"/>
      <c r="I283" s="107">
        <f aca="true" t="shared" si="14" ref="I283:I304">G283/F283*100</f>
        <v>91.06700478050912</v>
      </c>
    </row>
    <row r="284" spans="2:9" ht="12.75">
      <c r="B284" s="22"/>
      <c r="C284" s="22"/>
      <c r="D284" s="85" t="s">
        <v>137</v>
      </c>
      <c r="E284" s="175">
        <f>E282+E283</f>
        <v>642090</v>
      </c>
      <c r="F284" s="171">
        <f>F282+F283</f>
        <v>652750</v>
      </c>
      <c r="G284" s="183">
        <f>G282+G283</f>
        <v>625234.02</v>
      </c>
      <c r="H284" s="1"/>
      <c r="I284" s="107">
        <f t="shared" si="14"/>
        <v>95.78460666411337</v>
      </c>
    </row>
    <row r="285" spans="2:9" ht="12.75">
      <c r="B285" s="17">
        <v>3111</v>
      </c>
      <c r="C285" s="17"/>
      <c r="D285" s="17" t="s">
        <v>80</v>
      </c>
      <c r="E285" s="153">
        <v>400000</v>
      </c>
      <c r="F285" s="172">
        <v>410000</v>
      </c>
      <c r="G285" s="184">
        <v>396550.75</v>
      </c>
      <c r="H285" s="1"/>
      <c r="I285" s="107">
        <f t="shared" si="14"/>
        <v>96.71969512195122</v>
      </c>
    </row>
    <row r="286" spans="2:9" ht="12.75">
      <c r="B286" s="17">
        <v>3113</v>
      </c>
      <c r="C286" s="17"/>
      <c r="D286" s="17" t="s">
        <v>81</v>
      </c>
      <c r="E286" s="154">
        <v>3000</v>
      </c>
      <c r="F286" s="173">
        <v>3000</v>
      </c>
      <c r="G286" s="184">
        <v>644.25</v>
      </c>
      <c r="H286" s="1"/>
      <c r="I286" s="107">
        <f t="shared" si="14"/>
        <v>21.475</v>
      </c>
    </row>
    <row r="287" spans="2:9" ht="12.75">
      <c r="B287" s="17">
        <v>3114</v>
      </c>
      <c r="C287" s="17"/>
      <c r="D287" s="17" t="s">
        <v>82</v>
      </c>
      <c r="E287" s="154"/>
      <c r="F287" s="173"/>
      <c r="G287" s="184"/>
      <c r="H287" s="1"/>
      <c r="I287" s="107"/>
    </row>
    <row r="288" spans="2:9" ht="12.75">
      <c r="B288" s="1">
        <v>3121</v>
      </c>
      <c r="C288" s="1"/>
      <c r="D288" s="59" t="s">
        <v>13</v>
      </c>
      <c r="E288" s="154">
        <v>16000</v>
      </c>
      <c r="F288" s="173">
        <v>16000</v>
      </c>
      <c r="G288" s="184">
        <v>17788.48</v>
      </c>
      <c r="H288" s="1"/>
      <c r="I288" s="107">
        <f t="shared" si="14"/>
        <v>111.178</v>
      </c>
    </row>
    <row r="289" spans="2:9" ht="12.75">
      <c r="B289" s="1">
        <v>3132</v>
      </c>
      <c r="C289" s="1"/>
      <c r="D289" s="59" t="s">
        <v>107</v>
      </c>
      <c r="E289" s="154">
        <v>66990</v>
      </c>
      <c r="F289" s="173">
        <v>67650</v>
      </c>
      <c r="G289" s="184">
        <v>64868.19</v>
      </c>
      <c r="H289" s="1"/>
      <c r="I289" s="107">
        <f t="shared" si="14"/>
        <v>95.8879379157428</v>
      </c>
    </row>
    <row r="290" spans="2:9" ht="12.75">
      <c r="B290" s="1">
        <v>3133</v>
      </c>
      <c r="C290" s="1"/>
      <c r="D290" s="59" t="s">
        <v>108</v>
      </c>
      <c r="E290" s="154"/>
      <c r="F290" s="173"/>
      <c r="G290" s="184"/>
      <c r="H290" s="1"/>
      <c r="I290" s="107"/>
    </row>
    <row r="291" spans="2:9" ht="12.75">
      <c r="B291" s="1">
        <v>3212</v>
      </c>
      <c r="C291" s="1"/>
      <c r="D291" s="59" t="s">
        <v>109</v>
      </c>
      <c r="E291" s="154">
        <v>27000</v>
      </c>
      <c r="F291" s="173">
        <v>27000</v>
      </c>
      <c r="G291" s="184">
        <v>22093.1</v>
      </c>
      <c r="H291" s="1"/>
      <c r="I291" s="107">
        <f t="shared" si="14"/>
        <v>81.82629629629629</v>
      </c>
    </row>
    <row r="292" spans="2:9" ht="12.75">
      <c r="B292" s="1">
        <v>3213</v>
      </c>
      <c r="C292" s="1"/>
      <c r="D292" s="59" t="s">
        <v>125</v>
      </c>
      <c r="E292" s="154"/>
      <c r="F292" s="173"/>
      <c r="G292" s="184"/>
      <c r="H292" s="1"/>
      <c r="I292" s="107"/>
    </row>
    <row r="293" spans="2:9" ht="12.75">
      <c r="B293" s="1">
        <v>3221</v>
      </c>
      <c r="C293" s="1"/>
      <c r="D293" s="59" t="s">
        <v>121</v>
      </c>
      <c r="E293" s="154">
        <v>5000</v>
      </c>
      <c r="F293" s="173">
        <v>5000</v>
      </c>
      <c r="G293" s="184">
        <v>3255.35</v>
      </c>
      <c r="H293" s="1"/>
      <c r="I293" s="107">
        <f t="shared" si="14"/>
        <v>65.107</v>
      </c>
    </row>
    <row r="294" spans="2:10" ht="12.75">
      <c r="B294" s="1">
        <v>3222</v>
      </c>
      <c r="C294" s="1"/>
      <c r="D294" s="59" t="s">
        <v>139</v>
      </c>
      <c r="E294" s="154">
        <v>110000</v>
      </c>
      <c r="F294" s="173">
        <v>110000</v>
      </c>
      <c r="G294" s="184">
        <v>108371.16</v>
      </c>
      <c r="H294" s="1"/>
      <c r="I294" s="107">
        <f t="shared" si="14"/>
        <v>98.51923636363637</v>
      </c>
      <c r="J294" s="18"/>
    </row>
    <row r="295" spans="2:10" ht="12.75">
      <c r="B295" s="1">
        <v>3223</v>
      </c>
      <c r="C295" s="1"/>
      <c r="D295" s="59" t="s">
        <v>16</v>
      </c>
      <c r="E295" s="154"/>
      <c r="F295" s="173"/>
      <c r="G295" s="184">
        <v>1094.22</v>
      </c>
      <c r="H295" s="1"/>
      <c r="I295" s="107"/>
      <c r="J295" s="18"/>
    </row>
    <row r="296" spans="2:9" ht="12.75">
      <c r="B296" s="1">
        <v>3224</v>
      </c>
      <c r="C296" s="1"/>
      <c r="D296" s="59" t="s">
        <v>138</v>
      </c>
      <c r="E296" s="154"/>
      <c r="F296" s="173"/>
      <c r="G296" s="184"/>
      <c r="H296" s="1"/>
      <c r="I296" s="107"/>
    </row>
    <row r="297" spans="2:9" ht="12.75">
      <c r="B297" s="1">
        <v>3225</v>
      </c>
      <c r="C297" s="1"/>
      <c r="D297" s="59" t="s">
        <v>18</v>
      </c>
      <c r="E297" s="154"/>
      <c r="F297" s="173"/>
      <c r="G297" s="184">
        <v>6562.74</v>
      </c>
      <c r="H297" s="1"/>
      <c r="I297" s="107"/>
    </row>
    <row r="298" spans="2:9" ht="12.75">
      <c r="B298" s="1">
        <v>3231</v>
      </c>
      <c r="C298" s="1"/>
      <c r="D298" s="59" t="s">
        <v>34</v>
      </c>
      <c r="E298" s="154">
        <v>1100</v>
      </c>
      <c r="F298" s="173">
        <v>1100</v>
      </c>
      <c r="G298" s="184">
        <v>1525.26</v>
      </c>
      <c r="H298" s="1"/>
      <c r="I298" s="107">
        <f t="shared" si="14"/>
        <v>138.66</v>
      </c>
    </row>
    <row r="299" spans="2:9" ht="12.75">
      <c r="B299" s="1">
        <v>3232</v>
      </c>
      <c r="C299" s="1"/>
      <c r="D299" s="59" t="s">
        <v>170</v>
      </c>
      <c r="E299" s="154">
        <v>2000</v>
      </c>
      <c r="F299" s="173">
        <v>2000</v>
      </c>
      <c r="G299" s="184"/>
      <c r="H299" s="1"/>
      <c r="I299" s="107">
        <f t="shared" si="14"/>
        <v>0</v>
      </c>
    </row>
    <row r="300" spans="2:9" ht="12.75">
      <c r="B300" s="1">
        <v>3235</v>
      </c>
      <c r="C300" s="1"/>
      <c r="D300" s="59" t="s">
        <v>234</v>
      </c>
      <c r="E300" s="154"/>
      <c r="F300" s="173"/>
      <c r="G300" s="184">
        <v>734.71</v>
      </c>
      <c r="H300" s="1"/>
      <c r="I300" s="107"/>
    </row>
    <row r="301" spans="2:9" ht="12.75">
      <c r="B301" s="1">
        <v>3236</v>
      </c>
      <c r="C301" s="1"/>
      <c r="D301" s="59" t="s">
        <v>171</v>
      </c>
      <c r="E301" s="154">
        <v>2000</v>
      </c>
      <c r="F301" s="173">
        <v>2000</v>
      </c>
      <c r="G301" s="184">
        <v>1250</v>
      </c>
      <c r="H301" s="1"/>
      <c r="I301" s="107">
        <f t="shared" si="14"/>
        <v>62.5</v>
      </c>
    </row>
    <row r="302" spans="2:9" ht="12.75">
      <c r="B302" s="1">
        <v>3239</v>
      </c>
      <c r="C302" s="1"/>
      <c r="D302" s="59" t="s">
        <v>20</v>
      </c>
      <c r="E302" s="154">
        <v>2000</v>
      </c>
      <c r="F302" s="173">
        <v>2000</v>
      </c>
      <c r="G302" s="184"/>
      <c r="H302" s="1"/>
      <c r="I302" s="107">
        <f t="shared" si="14"/>
        <v>0</v>
      </c>
    </row>
    <row r="303" spans="2:9" ht="12.75">
      <c r="B303" s="1">
        <v>3299</v>
      </c>
      <c r="C303" s="1"/>
      <c r="D303" s="106" t="s">
        <v>175</v>
      </c>
      <c r="E303" s="154">
        <v>2000</v>
      </c>
      <c r="F303" s="173">
        <v>2000</v>
      </c>
      <c r="G303" s="184">
        <v>495.81</v>
      </c>
      <c r="H303" s="1"/>
      <c r="I303" s="107">
        <f t="shared" si="14"/>
        <v>24.7905</v>
      </c>
    </row>
    <row r="304" spans="2:9" ht="53.25" customHeight="1">
      <c r="B304" s="1">
        <v>4221</v>
      </c>
      <c r="C304" s="1"/>
      <c r="D304" s="59"/>
      <c r="E304" s="154">
        <v>5000</v>
      </c>
      <c r="F304" s="173">
        <v>5000</v>
      </c>
      <c r="G304" s="184"/>
      <c r="H304" s="1"/>
      <c r="I304" s="107">
        <f t="shared" si="14"/>
        <v>0</v>
      </c>
    </row>
    <row r="305" spans="2:13" ht="12.75">
      <c r="B305" s="1"/>
      <c r="C305" s="1"/>
      <c r="D305" s="59"/>
      <c r="E305" s="154"/>
      <c r="F305" s="173"/>
      <c r="G305" s="184"/>
      <c r="H305" s="1"/>
      <c r="I305" s="107"/>
      <c r="M305" s="18"/>
    </row>
    <row r="306" spans="2:12" ht="13.5" thickBot="1">
      <c r="B306" s="86"/>
      <c r="C306" s="86"/>
      <c r="D306" s="86"/>
      <c r="E306" s="176"/>
      <c r="F306" s="180"/>
      <c r="G306" s="185"/>
      <c r="H306" s="84"/>
      <c r="I306" s="107"/>
      <c r="L306" s="18"/>
    </row>
    <row r="307" spans="2:12" ht="13.5" thickBot="1">
      <c r="B307" s="87"/>
      <c r="C307" s="79"/>
      <c r="D307" s="79" t="s">
        <v>110</v>
      </c>
      <c r="E307" s="177">
        <f>SUM(E285:E305)</f>
        <v>642090</v>
      </c>
      <c r="F307" s="181">
        <f>SUM(F285:F303)+F304</f>
        <v>652750</v>
      </c>
      <c r="G307" s="186">
        <f>SUM(G285:G305)</f>
        <v>625234.0199999999</v>
      </c>
      <c r="H307" s="11"/>
      <c r="I307" s="107"/>
      <c r="L307" s="18"/>
    </row>
    <row r="308" ht="12.75">
      <c r="L308" s="18"/>
    </row>
    <row r="309" spans="2:12" ht="12.75">
      <c r="B309" s="1"/>
      <c r="C309" s="1"/>
      <c r="D309" s="59" t="s">
        <v>177</v>
      </c>
      <c r="E309" s="1">
        <v>-298562.53</v>
      </c>
      <c r="F309" s="10"/>
      <c r="L309" s="18"/>
    </row>
    <row r="310" spans="2:12" ht="12.75">
      <c r="B310" s="1"/>
      <c r="C310" s="1"/>
      <c r="D310" s="59" t="s">
        <v>190</v>
      </c>
      <c r="E310" s="42">
        <f>G284-G307</f>
        <v>0</v>
      </c>
      <c r="F310" s="10"/>
      <c r="L310" s="18"/>
    </row>
    <row r="311" spans="2:12" ht="12.75">
      <c r="B311" s="65"/>
      <c r="C311" s="65"/>
      <c r="D311" s="81" t="s">
        <v>189</v>
      </c>
      <c r="E311" s="82">
        <f>E309-E310</f>
        <v>-298562.53</v>
      </c>
      <c r="F311" s="10"/>
      <c r="L311" s="18"/>
    </row>
    <row r="312" spans="4:12" ht="12.75">
      <c r="D312" s="67"/>
      <c r="E312" s="43"/>
      <c r="F312" s="10"/>
      <c r="L312" s="18"/>
    </row>
    <row r="313" ht="12.75">
      <c r="L313" s="18"/>
    </row>
    <row r="314" ht="12.75">
      <c r="L314" s="18"/>
    </row>
    <row r="315" ht="13.5" thickBot="1">
      <c r="L315" s="18"/>
    </row>
    <row r="316" spans="2:12" ht="51.75" thickBot="1">
      <c r="B316" s="329" t="s">
        <v>248</v>
      </c>
      <c r="C316" s="330"/>
      <c r="D316" s="230" t="s">
        <v>250</v>
      </c>
      <c r="E316" s="129" t="s">
        <v>218</v>
      </c>
      <c r="F316" s="130" t="s">
        <v>192</v>
      </c>
      <c r="G316" s="129" t="s">
        <v>219</v>
      </c>
      <c r="H316" s="213"/>
      <c r="I316" s="214" t="s">
        <v>144</v>
      </c>
      <c r="L316" s="18"/>
    </row>
    <row r="317" spans="2:12" ht="12.75">
      <c r="B317" s="73">
        <v>6711</v>
      </c>
      <c r="C317" s="38"/>
      <c r="D317" s="74" t="s">
        <v>136</v>
      </c>
      <c r="E317" s="152"/>
      <c r="F317" s="166">
        <v>126470</v>
      </c>
      <c r="G317" s="167">
        <v>115045.76</v>
      </c>
      <c r="H317" s="1"/>
      <c r="I317" s="42">
        <f>G317/F317*100</f>
        <v>90.96683798529295</v>
      </c>
      <c r="L317" s="18"/>
    </row>
    <row r="318" spans="2:12" ht="12.75">
      <c r="B318" s="73"/>
      <c r="C318" s="38"/>
      <c r="D318" s="74"/>
      <c r="E318" s="152"/>
      <c r="F318" s="166"/>
      <c r="G318" s="167"/>
      <c r="H318" s="1"/>
      <c r="I318" s="42"/>
      <c r="L318" s="18"/>
    </row>
    <row r="319" spans="2:12" ht="12.75">
      <c r="B319" s="75">
        <v>3111</v>
      </c>
      <c r="C319" s="76"/>
      <c r="D319" s="77" t="s">
        <v>224</v>
      </c>
      <c r="E319" s="152"/>
      <c r="F319" s="144">
        <v>9100</v>
      </c>
      <c r="G319" s="148">
        <v>7975</v>
      </c>
      <c r="H319" s="1"/>
      <c r="I319" s="42"/>
      <c r="L319" s="18"/>
    </row>
    <row r="320" spans="2:12" ht="12.75">
      <c r="B320" s="75">
        <v>3121</v>
      </c>
      <c r="C320" s="76"/>
      <c r="D320" s="77" t="s">
        <v>225</v>
      </c>
      <c r="E320" s="152"/>
      <c r="F320" s="144">
        <v>500</v>
      </c>
      <c r="G320" s="148">
        <v>500</v>
      </c>
      <c r="H320" s="1"/>
      <c r="I320" s="42"/>
      <c r="L320" s="18"/>
    </row>
    <row r="321" spans="2:12" ht="12.75">
      <c r="B321" s="75">
        <v>3132</v>
      </c>
      <c r="C321" s="76"/>
      <c r="D321" s="77" t="s">
        <v>226</v>
      </c>
      <c r="E321" s="152"/>
      <c r="F321" s="144">
        <v>1500</v>
      </c>
      <c r="G321" s="148">
        <v>1315.88</v>
      </c>
      <c r="H321" s="1"/>
      <c r="I321" s="42"/>
      <c r="L321" s="18"/>
    </row>
    <row r="322" spans="2:13" ht="12.75">
      <c r="B322" s="75">
        <v>3211</v>
      </c>
      <c r="C322" s="76"/>
      <c r="D322" s="1" t="s">
        <v>14</v>
      </c>
      <c r="E322" s="153"/>
      <c r="F322" s="157"/>
      <c r="G322" s="227"/>
      <c r="H322" s="1"/>
      <c r="I322" s="42"/>
      <c r="M322" s="13"/>
    </row>
    <row r="323" spans="2:13" ht="12.75">
      <c r="B323" s="75">
        <v>3212</v>
      </c>
      <c r="C323" s="76"/>
      <c r="D323" s="17" t="s">
        <v>29</v>
      </c>
      <c r="E323" s="153"/>
      <c r="F323" s="157">
        <v>570</v>
      </c>
      <c r="G323" s="227">
        <v>524.88</v>
      </c>
      <c r="H323" s="1"/>
      <c r="I323" s="42"/>
      <c r="M323" s="13"/>
    </row>
    <row r="324" spans="2:13" ht="12.75">
      <c r="B324" s="75">
        <v>3213</v>
      </c>
      <c r="C324" s="76"/>
      <c r="D324" s="17" t="s">
        <v>198</v>
      </c>
      <c r="E324" s="153"/>
      <c r="F324" s="157"/>
      <c r="G324" s="227"/>
      <c r="H324" s="1"/>
      <c r="I324" s="42"/>
      <c r="M324" s="13"/>
    </row>
    <row r="325" spans="2:13" ht="12.75">
      <c r="B325" s="75">
        <v>3214</v>
      </c>
      <c r="C325" s="76"/>
      <c r="D325" s="1" t="s">
        <v>29</v>
      </c>
      <c r="E325" s="154"/>
      <c r="F325" s="158"/>
      <c r="G325" s="227"/>
      <c r="H325" s="1"/>
      <c r="I325" s="42"/>
      <c r="M325" s="13"/>
    </row>
    <row r="326" spans="2:13" ht="12.75">
      <c r="B326" s="75">
        <v>3221</v>
      </c>
      <c r="C326" s="76"/>
      <c r="D326" s="17" t="s">
        <v>121</v>
      </c>
      <c r="E326" s="154"/>
      <c r="F326" s="158">
        <v>3800</v>
      </c>
      <c r="G326" s="227">
        <v>399</v>
      </c>
      <c r="H326" s="1"/>
      <c r="I326" s="42">
        <f>G326/F326*100</f>
        <v>10.5</v>
      </c>
      <c r="M326" s="13"/>
    </row>
    <row r="327" spans="2:13" ht="12.75">
      <c r="B327" s="75">
        <v>3224</v>
      </c>
      <c r="C327" s="76"/>
      <c r="D327" s="17" t="s">
        <v>199</v>
      </c>
      <c r="E327" s="154"/>
      <c r="F327" s="158"/>
      <c r="G327" s="227"/>
      <c r="H327" s="1"/>
      <c r="I327" s="42"/>
      <c r="M327" s="13"/>
    </row>
    <row r="328" spans="2:13" ht="12.75">
      <c r="B328" s="75">
        <v>3225</v>
      </c>
      <c r="C328" s="76"/>
      <c r="D328" s="49" t="s">
        <v>122</v>
      </c>
      <c r="E328" s="154"/>
      <c r="F328" s="158"/>
      <c r="G328" s="227">
        <v>1601</v>
      </c>
      <c r="H328" s="1"/>
      <c r="I328" s="42"/>
      <c r="M328" s="13"/>
    </row>
    <row r="329" spans="2:13" ht="12.75">
      <c r="B329" s="75">
        <v>3231</v>
      </c>
      <c r="C329" s="76"/>
      <c r="D329" s="77" t="s">
        <v>34</v>
      </c>
      <c r="E329" s="154"/>
      <c r="F329" s="158"/>
      <c r="G329" s="227"/>
      <c r="H329" s="1"/>
      <c r="I329" s="42"/>
      <c r="M329" s="13"/>
    </row>
    <row r="330" spans="2:13" ht="12.75">
      <c r="B330" s="75">
        <v>3232</v>
      </c>
      <c r="C330" s="76"/>
      <c r="D330" s="77" t="s">
        <v>227</v>
      </c>
      <c r="E330" s="154"/>
      <c r="F330" s="158">
        <v>5000</v>
      </c>
      <c r="G330" s="227">
        <v>5000</v>
      </c>
      <c r="H330" s="1"/>
      <c r="I330" s="42"/>
      <c r="M330" s="13"/>
    </row>
    <row r="331" spans="2:13" ht="12.75">
      <c r="B331" s="75">
        <v>3237</v>
      </c>
      <c r="C331" s="76"/>
      <c r="D331" s="77" t="s">
        <v>112</v>
      </c>
      <c r="E331" s="154"/>
      <c r="F331" s="158"/>
      <c r="G331" s="227"/>
      <c r="H331" s="1"/>
      <c r="I331" s="42"/>
      <c r="M331" s="13"/>
    </row>
    <row r="332" spans="2:9" ht="25.5">
      <c r="B332" s="75">
        <v>3241</v>
      </c>
      <c r="C332" s="76"/>
      <c r="D332" s="77" t="s">
        <v>113</v>
      </c>
      <c r="E332" s="154"/>
      <c r="F332" s="158"/>
      <c r="G332" s="227"/>
      <c r="H332" s="1"/>
      <c r="I332" s="42"/>
    </row>
    <row r="333" spans="2:9" ht="12.75">
      <c r="B333" s="75">
        <v>3291</v>
      </c>
      <c r="C333" s="76"/>
      <c r="D333" s="77" t="s">
        <v>114</v>
      </c>
      <c r="E333" s="154"/>
      <c r="F333" s="158"/>
      <c r="G333" s="227"/>
      <c r="H333" s="1"/>
      <c r="I333" s="42"/>
    </row>
    <row r="334" spans="2:9" ht="12.75">
      <c r="B334" s="75">
        <v>3292</v>
      </c>
      <c r="C334" s="76"/>
      <c r="D334" s="77" t="s">
        <v>115</v>
      </c>
      <c r="E334" s="154"/>
      <c r="F334" s="158"/>
      <c r="G334" s="227"/>
      <c r="H334" s="1"/>
      <c r="I334" s="42"/>
    </row>
    <row r="335" spans="2:9" ht="12.75">
      <c r="B335" s="75">
        <v>3293</v>
      </c>
      <c r="C335" s="76"/>
      <c r="D335" s="77" t="s">
        <v>21</v>
      </c>
      <c r="E335" s="154"/>
      <c r="F335" s="158"/>
      <c r="G335" s="227"/>
      <c r="H335" s="1"/>
      <c r="I335" s="42"/>
    </row>
    <row r="336" spans="2:9" ht="12.75">
      <c r="B336" s="75">
        <v>3299</v>
      </c>
      <c r="C336" s="76"/>
      <c r="D336" s="77" t="s">
        <v>30</v>
      </c>
      <c r="E336" s="154"/>
      <c r="F336" s="158"/>
      <c r="G336" s="227"/>
      <c r="H336" s="1"/>
      <c r="I336" s="42"/>
    </row>
    <row r="337" spans="2:9" ht="12.75">
      <c r="B337" s="75">
        <v>3721</v>
      </c>
      <c r="C337" s="76"/>
      <c r="D337" s="77"/>
      <c r="E337" s="154"/>
      <c r="F337" s="158"/>
      <c r="G337" s="227"/>
      <c r="H337" s="1"/>
      <c r="I337" s="42"/>
    </row>
    <row r="338" spans="2:9" ht="12.75">
      <c r="B338" s="69">
        <v>3722</v>
      </c>
      <c r="C338" s="17"/>
      <c r="D338" s="17"/>
      <c r="E338" s="154"/>
      <c r="F338" s="158">
        <v>106000</v>
      </c>
      <c r="G338" s="227">
        <v>93930</v>
      </c>
      <c r="H338" s="1"/>
      <c r="I338" s="42">
        <f>G338/F338*100</f>
        <v>88.61320754716982</v>
      </c>
    </row>
    <row r="339" spans="2:9" ht="13.5" thickBot="1">
      <c r="B339" s="71"/>
      <c r="C339" s="72"/>
      <c r="D339" s="72" t="s">
        <v>110</v>
      </c>
      <c r="E339" s="155"/>
      <c r="F339" s="232">
        <f>SUM(F319:F338)</f>
        <v>126470</v>
      </c>
      <c r="G339" s="168">
        <f>SUM(G319:G338)</f>
        <v>111245.76000000001</v>
      </c>
      <c r="H339" s="1"/>
      <c r="I339" s="1"/>
    </row>
    <row r="341" spans="2:6" ht="12.75">
      <c r="B341" s="1"/>
      <c r="C341" s="1"/>
      <c r="D341" s="59" t="s">
        <v>177</v>
      </c>
      <c r="E341" s="1">
        <v>-3800</v>
      </c>
      <c r="F341" s="10"/>
    </row>
    <row r="342" spans="2:6" ht="12.75">
      <c r="B342" s="1"/>
      <c r="C342" s="1"/>
      <c r="D342" s="59" t="s">
        <v>190</v>
      </c>
      <c r="E342" s="42">
        <f>G317-G339</f>
        <v>3799.9999999999854</v>
      </c>
      <c r="F342" s="10"/>
    </row>
    <row r="343" spans="2:6" ht="13.5" thickBot="1">
      <c r="B343" s="95"/>
      <c r="C343" s="95"/>
      <c r="D343" s="81" t="s">
        <v>189</v>
      </c>
      <c r="E343" s="96">
        <f>E341+E342</f>
        <v>-1.4551915228366852E-11</v>
      </c>
      <c r="F343" s="108"/>
    </row>
    <row r="344" spans="2:9" ht="51.75" thickBot="1">
      <c r="B344" s="329" t="s">
        <v>248</v>
      </c>
      <c r="C344" s="330"/>
      <c r="D344" s="327" t="s">
        <v>251</v>
      </c>
      <c r="E344" s="129" t="s">
        <v>218</v>
      </c>
      <c r="F344" s="130" t="s">
        <v>192</v>
      </c>
      <c r="G344" s="129" t="s">
        <v>219</v>
      </c>
      <c r="H344" s="129"/>
      <c r="I344" s="131" t="s">
        <v>144</v>
      </c>
    </row>
    <row r="345" spans="2:9" ht="12.75">
      <c r="B345" s="8">
        <v>6341</v>
      </c>
      <c r="C345" s="8"/>
      <c r="D345" s="322" t="s">
        <v>147</v>
      </c>
      <c r="E345" s="323"/>
      <c r="F345" s="324"/>
      <c r="G345" s="325">
        <v>0</v>
      </c>
      <c r="H345" s="97"/>
      <c r="I345" s="326"/>
    </row>
    <row r="346" spans="2:9" ht="12.75">
      <c r="B346" s="1">
        <v>6361</v>
      </c>
      <c r="C346" s="1">
        <v>52</v>
      </c>
      <c r="D346" s="59" t="s">
        <v>174</v>
      </c>
      <c r="E346" s="215">
        <v>3220</v>
      </c>
      <c r="F346" s="198">
        <v>3220</v>
      </c>
      <c r="G346" s="201">
        <v>2821.64</v>
      </c>
      <c r="H346" s="48"/>
      <c r="I346" s="116">
        <f>G346/F346*100</f>
        <v>87.62857142857142</v>
      </c>
    </row>
    <row r="347" spans="2:9" ht="12.75">
      <c r="B347" s="1"/>
      <c r="C347" s="1">
        <v>52</v>
      </c>
      <c r="D347" s="59"/>
      <c r="E347" s="215"/>
      <c r="F347" s="198"/>
      <c r="G347" s="202"/>
      <c r="H347" s="48"/>
      <c r="I347" s="116"/>
    </row>
    <row r="348" spans="2:9" ht="12.75">
      <c r="B348" s="1">
        <v>6381</v>
      </c>
      <c r="C348" s="1">
        <v>51</v>
      </c>
      <c r="D348" s="59" t="s">
        <v>173</v>
      </c>
      <c r="E348" s="215">
        <v>23800</v>
      </c>
      <c r="F348" s="198">
        <v>23800</v>
      </c>
      <c r="G348" s="202">
        <v>13400</v>
      </c>
      <c r="H348" s="48"/>
      <c r="I348" s="116">
        <f>G348/F348*100</f>
        <v>56.30252100840336</v>
      </c>
    </row>
    <row r="349" spans="2:9" ht="12.75">
      <c r="B349" s="22">
        <v>65264</v>
      </c>
      <c r="C349" s="22">
        <v>43</v>
      </c>
      <c r="D349" s="85" t="s">
        <v>59</v>
      </c>
      <c r="E349" s="216">
        <v>210000</v>
      </c>
      <c r="F349" s="173">
        <v>210000</v>
      </c>
      <c r="G349" s="184">
        <v>155973</v>
      </c>
      <c r="H349" s="1"/>
      <c r="I349" s="116">
        <f>G349/F349*100</f>
        <v>74.27285714285713</v>
      </c>
    </row>
    <row r="350" spans="2:9" ht="12.75">
      <c r="B350" s="126">
        <v>65267</v>
      </c>
      <c r="C350" s="38"/>
      <c r="D350" s="74" t="s">
        <v>230</v>
      </c>
      <c r="E350" s="217"/>
      <c r="F350" s="221">
        <v>3000</v>
      </c>
      <c r="G350" s="225">
        <v>3312.5</v>
      </c>
      <c r="H350" s="8"/>
      <c r="I350" s="116"/>
    </row>
    <row r="351" spans="2:9" ht="12.75">
      <c r="B351" s="126">
        <v>65268</v>
      </c>
      <c r="C351" s="38"/>
      <c r="D351" s="74" t="s">
        <v>260</v>
      </c>
      <c r="E351" s="217"/>
      <c r="F351" s="221"/>
      <c r="G351" s="225">
        <v>800</v>
      </c>
      <c r="H351" s="8"/>
      <c r="I351" s="116"/>
    </row>
    <row r="352" spans="2:9" ht="25.5">
      <c r="B352" s="73">
        <v>65269</v>
      </c>
      <c r="C352" s="38"/>
      <c r="D352" s="74" t="s">
        <v>176</v>
      </c>
      <c r="E352" s="217">
        <v>40000</v>
      </c>
      <c r="F352" s="221">
        <v>38000</v>
      </c>
      <c r="G352" s="225">
        <v>24339</v>
      </c>
      <c r="H352" s="8"/>
      <c r="I352" s="116">
        <f>G352/F352*100</f>
        <v>64.05</v>
      </c>
    </row>
    <row r="353" spans="2:9" ht="12.75">
      <c r="B353" s="73">
        <v>922</v>
      </c>
      <c r="C353" s="38"/>
      <c r="D353" s="74"/>
      <c r="E353" s="218"/>
      <c r="F353" s="221"/>
      <c r="G353" s="225"/>
      <c r="H353" s="8"/>
      <c r="I353" s="116"/>
    </row>
    <row r="354" spans="2:9" ht="12.75">
      <c r="B354" s="73"/>
      <c r="C354" s="38"/>
      <c r="D354" s="74" t="s">
        <v>111</v>
      </c>
      <c r="E354" s="219">
        <f>SUM(E345:E352)</f>
        <v>277020</v>
      </c>
      <c r="F354" s="222">
        <f>SUM(F345:F353)</f>
        <v>278020</v>
      </c>
      <c r="G354" s="226">
        <f>SUM(G345:G352)</f>
        <v>200646.14</v>
      </c>
      <c r="H354" s="22"/>
      <c r="I354" s="116">
        <f>G354/F354*100</f>
        <v>72.16967844039998</v>
      </c>
    </row>
    <row r="355" spans="2:9" ht="12.75">
      <c r="B355" s="73">
        <v>3111</v>
      </c>
      <c r="C355" s="38"/>
      <c r="D355" s="74" t="s">
        <v>142</v>
      </c>
      <c r="E355" s="154"/>
      <c r="F355" s="158">
        <v>76999</v>
      </c>
      <c r="G355" s="227">
        <v>92534.66</v>
      </c>
      <c r="H355" s="1"/>
      <c r="I355" s="116">
        <f>G355/F355*100</f>
        <v>120.17644384992012</v>
      </c>
    </row>
    <row r="356" spans="2:9" ht="12.75">
      <c r="B356" s="75">
        <v>3211</v>
      </c>
      <c r="C356" s="76"/>
      <c r="D356" s="1" t="s">
        <v>14</v>
      </c>
      <c r="E356" s="216"/>
      <c r="F356" s="223"/>
      <c r="G356" s="227"/>
      <c r="H356" s="1"/>
      <c r="I356" s="116"/>
    </row>
    <row r="357" spans="2:9" ht="12.75">
      <c r="B357" s="75">
        <v>3213</v>
      </c>
      <c r="C357" s="76"/>
      <c r="D357" s="17" t="s">
        <v>125</v>
      </c>
      <c r="E357" s="216"/>
      <c r="F357" s="223"/>
      <c r="G357" s="227"/>
      <c r="H357" s="1"/>
      <c r="I357" s="116"/>
    </row>
    <row r="358" spans="2:9" ht="12.75">
      <c r="B358" s="75">
        <v>3214</v>
      </c>
      <c r="C358" s="76"/>
      <c r="D358" s="17" t="s">
        <v>133</v>
      </c>
      <c r="E358" s="216"/>
      <c r="F358" s="223"/>
      <c r="G358" s="227"/>
      <c r="H358" s="1"/>
      <c r="I358" s="116"/>
    </row>
    <row r="359" spans="2:9" ht="12.75">
      <c r="B359" s="75">
        <v>3221</v>
      </c>
      <c r="C359" s="76"/>
      <c r="D359" s="17" t="s">
        <v>121</v>
      </c>
      <c r="E359" s="216">
        <v>20000</v>
      </c>
      <c r="F359" s="223">
        <v>20000</v>
      </c>
      <c r="G359" s="227">
        <v>16537.49</v>
      </c>
      <c r="H359" s="1"/>
      <c r="I359" s="116">
        <f>G359/F359*100</f>
        <v>82.68745000000001</v>
      </c>
    </row>
    <row r="360" spans="2:9" ht="12.75">
      <c r="B360" s="75">
        <v>3222</v>
      </c>
      <c r="C360" s="76"/>
      <c r="D360" s="17" t="s">
        <v>228</v>
      </c>
      <c r="E360" s="216">
        <v>27020</v>
      </c>
      <c r="F360" s="223">
        <v>27020</v>
      </c>
      <c r="G360" s="227">
        <v>16301.64</v>
      </c>
      <c r="H360" s="1"/>
      <c r="I360" s="116">
        <f>G360/F360*100</f>
        <v>60.331754256106585</v>
      </c>
    </row>
    <row r="361" spans="2:9" ht="12.75">
      <c r="B361" s="75">
        <v>3222</v>
      </c>
      <c r="C361" s="76"/>
      <c r="D361" s="17" t="s">
        <v>229</v>
      </c>
      <c r="E361" s="216">
        <v>210000</v>
      </c>
      <c r="F361" s="223">
        <v>210000</v>
      </c>
      <c r="G361" s="227">
        <v>65069.36</v>
      </c>
      <c r="H361" s="1"/>
      <c r="I361" s="116">
        <f>G361/F361*100</f>
        <v>30.985409523809526</v>
      </c>
    </row>
    <row r="362" spans="2:9" ht="12.75">
      <c r="B362" s="75">
        <v>3223</v>
      </c>
      <c r="C362" s="76"/>
      <c r="D362" s="17" t="s">
        <v>16</v>
      </c>
      <c r="E362" s="216"/>
      <c r="F362" s="223"/>
      <c r="G362" s="228">
        <v>16179.03</v>
      </c>
      <c r="H362" s="1"/>
      <c r="I362" s="116"/>
    </row>
    <row r="363" spans="2:9" ht="12.75">
      <c r="B363" s="75">
        <v>3224</v>
      </c>
      <c r="C363" s="76"/>
      <c r="D363" s="17" t="s">
        <v>126</v>
      </c>
      <c r="E363" s="216"/>
      <c r="F363" s="223"/>
      <c r="G363" s="227"/>
      <c r="H363" s="1"/>
      <c r="I363" s="116"/>
    </row>
    <row r="364" spans="2:9" ht="12.75">
      <c r="B364" s="75">
        <v>3225</v>
      </c>
      <c r="C364" s="76"/>
      <c r="D364" s="49" t="s">
        <v>122</v>
      </c>
      <c r="E364" s="216"/>
      <c r="F364" s="223"/>
      <c r="G364" s="227"/>
      <c r="H364" s="1"/>
      <c r="I364" s="116"/>
    </row>
    <row r="365" spans="2:9" ht="12.75">
      <c r="B365" s="75">
        <v>3227</v>
      </c>
      <c r="C365" s="76"/>
      <c r="D365" s="78" t="s">
        <v>127</v>
      </c>
      <c r="E365" s="216"/>
      <c r="F365" s="223"/>
      <c r="G365" s="227"/>
      <c r="H365" s="1"/>
      <c r="I365" s="116"/>
    </row>
    <row r="366" spans="2:9" ht="12.75">
      <c r="B366" s="75">
        <v>3231</v>
      </c>
      <c r="C366" s="76"/>
      <c r="D366" s="77" t="s">
        <v>34</v>
      </c>
      <c r="E366" s="216"/>
      <c r="F366" s="223"/>
      <c r="G366" s="227"/>
      <c r="H366" s="1"/>
      <c r="I366" s="116"/>
    </row>
    <row r="367" spans="2:9" ht="12.75">
      <c r="B367" s="75">
        <v>3232</v>
      </c>
      <c r="C367" s="76"/>
      <c r="D367" s="77" t="s">
        <v>128</v>
      </c>
      <c r="E367" s="216"/>
      <c r="F367" s="223">
        <v>4000</v>
      </c>
      <c r="G367" s="227">
        <v>3312.5</v>
      </c>
      <c r="H367" s="1"/>
      <c r="I367" s="116">
        <f>G367/F367*100</f>
        <v>82.8125</v>
      </c>
    </row>
    <row r="368" spans="2:9" ht="12.75">
      <c r="B368" s="75">
        <v>3233</v>
      </c>
      <c r="C368" s="76"/>
      <c r="D368" s="77" t="s">
        <v>129</v>
      </c>
      <c r="E368" s="216"/>
      <c r="F368" s="223"/>
      <c r="G368" s="227"/>
      <c r="H368" s="1"/>
      <c r="I368" s="116"/>
    </row>
    <row r="369" spans="2:9" ht="38.25" customHeight="1">
      <c r="B369" s="75">
        <v>3234</v>
      </c>
      <c r="C369" s="76"/>
      <c r="D369" s="77" t="s">
        <v>130</v>
      </c>
      <c r="E369" s="216"/>
      <c r="F369" s="223"/>
      <c r="G369" s="227"/>
      <c r="H369" s="1"/>
      <c r="I369" s="116"/>
    </row>
    <row r="370" spans="2:9" ht="25.5" customHeight="1">
      <c r="B370" s="75">
        <v>3235</v>
      </c>
      <c r="C370" s="76"/>
      <c r="D370" s="77" t="s">
        <v>131</v>
      </c>
      <c r="E370" s="216"/>
      <c r="F370" s="223"/>
      <c r="G370" s="227"/>
      <c r="H370" s="1"/>
      <c r="I370" s="116"/>
    </row>
    <row r="371" spans="2:9" ht="25.5" customHeight="1">
      <c r="B371" s="75">
        <v>3236</v>
      </c>
      <c r="C371" s="76"/>
      <c r="D371" s="77" t="s">
        <v>132</v>
      </c>
      <c r="E371" s="216"/>
      <c r="F371" s="223"/>
      <c r="G371" s="227"/>
      <c r="H371" s="1"/>
      <c r="I371" s="116"/>
    </row>
    <row r="372" spans="2:9" ht="15" customHeight="1">
      <c r="B372" s="75">
        <v>3237</v>
      </c>
      <c r="C372" s="76"/>
      <c r="D372" s="77" t="s">
        <v>112</v>
      </c>
      <c r="E372" s="216"/>
      <c r="F372" s="223"/>
      <c r="G372" s="227"/>
      <c r="H372" s="1"/>
      <c r="I372" s="116"/>
    </row>
    <row r="373" spans="2:9" ht="12.75">
      <c r="B373" s="75">
        <v>3238</v>
      </c>
      <c r="C373" s="76"/>
      <c r="D373" s="77" t="s">
        <v>19</v>
      </c>
      <c r="E373" s="216"/>
      <c r="F373" s="223"/>
      <c r="G373" s="227"/>
      <c r="H373" s="1"/>
      <c r="I373" s="116"/>
    </row>
    <row r="374" spans="2:9" ht="12.75">
      <c r="B374" s="75">
        <v>3239</v>
      </c>
      <c r="C374" s="76"/>
      <c r="D374" s="77" t="s">
        <v>20</v>
      </c>
      <c r="E374" s="216"/>
      <c r="F374" s="223">
        <v>5152</v>
      </c>
      <c r="G374" s="227">
        <v>5152</v>
      </c>
      <c r="H374" s="1"/>
      <c r="I374" s="116">
        <f>G374/F374*100</f>
        <v>100</v>
      </c>
    </row>
    <row r="375" spans="2:9" ht="25.5">
      <c r="B375" s="75">
        <v>3241</v>
      </c>
      <c r="C375" s="76"/>
      <c r="D375" s="77" t="s">
        <v>113</v>
      </c>
      <c r="E375" s="216"/>
      <c r="F375" s="223"/>
      <c r="G375" s="227">
        <v>400</v>
      </c>
      <c r="H375" s="1"/>
      <c r="I375" s="116"/>
    </row>
    <row r="376" spans="2:9" ht="12.75">
      <c r="B376" s="75">
        <v>3291</v>
      </c>
      <c r="C376" s="76"/>
      <c r="D376" s="77"/>
      <c r="E376" s="216"/>
      <c r="F376" s="223"/>
      <c r="G376" s="227">
        <v>800</v>
      </c>
      <c r="H376" s="1"/>
      <c r="I376" s="116"/>
    </row>
    <row r="377" spans="2:9" ht="12.75">
      <c r="B377" s="75">
        <v>3293</v>
      </c>
      <c r="C377" s="76"/>
      <c r="D377" s="77" t="s">
        <v>21</v>
      </c>
      <c r="E377" s="216"/>
      <c r="F377" s="223"/>
      <c r="G377" s="227"/>
      <c r="H377" s="1"/>
      <c r="I377" s="116"/>
    </row>
    <row r="378" spans="2:9" ht="12.75">
      <c r="B378" s="75">
        <v>3294</v>
      </c>
      <c r="C378" s="76"/>
      <c r="D378" s="77" t="s">
        <v>22</v>
      </c>
      <c r="E378" s="216"/>
      <c r="F378" s="223"/>
      <c r="G378" s="227"/>
      <c r="H378" s="1"/>
      <c r="I378" s="116"/>
    </row>
    <row r="379" spans="2:9" ht="12.75">
      <c r="B379" s="75">
        <v>3295</v>
      </c>
      <c r="C379" s="76"/>
      <c r="D379" s="77" t="s">
        <v>43</v>
      </c>
      <c r="E379" s="216"/>
      <c r="F379" s="223"/>
      <c r="G379" s="227"/>
      <c r="H379" s="1"/>
      <c r="I379" s="116"/>
    </row>
    <row r="380" spans="2:9" ht="12.75">
      <c r="B380" s="75">
        <v>3299</v>
      </c>
      <c r="C380" s="76"/>
      <c r="D380" s="77" t="s">
        <v>30</v>
      </c>
      <c r="E380" s="216">
        <v>20000</v>
      </c>
      <c r="F380" s="223">
        <v>11000</v>
      </c>
      <c r="G380" s="227">
        <v>2807.51</v>
      </c>
      <c r="H380" s="1"/>
      <c r="I380" s="116">
        <f>G380/F380*100</f>
        <v>25.522818181818185</v>
      </c>
    </row>
    <row r="381" spans="2:9" ht="12.75">
      <c r="B381" s="75">
        <v>3431</v>
      </c>
      <c r="C381" s="76"/>
      <c r="D381" s="77" t="s">
        <v>116</v>
      </c>
      <c r="E381" s="216"/>
      <c r="F381" s="223"/>
      <c r="G381" s="227"/>
      <c r="H381" s="1"/>
      <c r="I381" s="116"/>
    </row>
    <row r="382" spans="2:9" ht="12.75">
      <c r="B382" s="75">
        <v>3433</v>
      </c>
      <c r="C382" s="76"/>
      <c r="D382" s="77" t="s">
        <v>134</v>
      </c>
      <c r="E382" s="216"/>
      <c r="F382" s="223"/>
      <c r="G382" s="227"/>
      <c r="H382" s="1"/>
      <c r="I382" s="116"/>
    </row>
    <row r="383" spans="2:9" ht="12.75">
      <c r="B383" s="75">
        <v>3811</v>
      </c>
      <c r="C383" s="76"/>
      <c r="D383" s="77" t="s">
        <v>140</v>
      </c>
      <c r="E383" s="216"/>
      <c r="F383" s="223"/>
      <c r="G383" s="227">
        <v>100</v>
      </c>
      <c r="H383" s="1"/>
      <c r="I383" s="116"/>
    </row>
    <row r="384" spans="2:9" ht="12.75">
      <c r="B384" s="75"/>
      <c r="C384" s="76"/>
      <c r="D384" s="77" t="s">
        <v>118</v>
      </c>
      <c r="E384" s="216"/>
      <c r="F384" s="223"/>
      <c r="G384" s="227"/>
      <c r="H384" s="1"/>
      <c r="I384" s="116"/>
    </row>
    <row r="385" spans="2:9" ht="12.75">
      <c r="B385" s="75">
        <v>4123</v>
      </c>
      <c r="C385" s="76"/>
      <c r="D385" s="77" t="s">
        <v>105</v>
      </c>
      <c r="E385" s="216"/>
      <c r="F385" s="223"/>
      <c r="G385" s="227"/>
      <c r="H385" s="1"/>
      <c r="I385" s="116"/>
    </row>
    <row r="386" spans="2:9" ht="12.75">
      <c r="B386" s="75">
        <v>4221</v>
      </c>
      <c r="C386" s="76"/>
      <c r="D386" s="77" t="s">
        <v>119</v>
      </c>
      <c r="E386" s="216"/>
      <c r="F386" s="223"/>
      <c r="G386" s="227"/>
      <c r="H386" s="1"/>
      <c r="I386" s="116"/>
    </row>
    <row r="387" spans="2:9" ht="12.75">
      <c r="B387" s="75">
        <v>4227</v>
      </c>
      <c r="C387" s="76"/>
      <c r="D387" s="77" t="s">
        <v>141</v>
      </c>
      <c r="E387" s="216"/>
      <c r="F387" s="223"/>
      <c r="G387" s="227"/>
      <c r="H387" s="1"/>
      <c r="I387" s="116"/>
    </row>
    <row r="388" spans="2:9" ht="13.5" thickBot="1">
      <c r="B388" s="88">
        <v>4241</v>
      </c>
      <c r="C388" s="89"/>
      <c r="D388" s="90" t="s">
        <v>44</v>
      </c>
      <c r="E388" s="220"/>
      <c r="F388" s="224"/>
      <c r="G388" s="229">
        <v>983.41</v>
      </c>
      <c r="H388" s="1"/>
      <c r="I388" s="116"/>
    </row>
    <row r="389" spans="2:9" ht="13.5" thickBot="1">
      <c r="B389" s="87"/>
      <c r="C389" s="79"/>
      <c r="D389" s="79" t="s">
        <v>110</v>
      </c>
      <c r="E389" s="177">
        <f>SUM(E356:E388)</f>
        <v>277020</v>
      </c>
      <c r="F389" s="181">
        <f>SUM(F355:F388)</f>
        <v>354171</v>
      </c>
      <c r="G389" s="186">
        <f>SUM(G355:G388)</f>
        <v>220177.60000000003</v>
      </c>
      <c r="H389" s="79"/>
      <c r="I389" s="116">
        <f>G389/F389*100</f>
        <v>62.16703230925176</v>
      </c>
    </row>
    <row r="390" spans="5:7" ht="12.75">
      <c r="E390" s="43"/>
      <c r="F390" s="43"/>
      <c r="G390" s="43"/>
    </row>
    <row r="391" spans="5:7" ht="12.75">
      <c r="E391" s="43"/>
      <c r="F391" s="43"/>
      <c r="G391" s="43"/>
    </row>
    <row r="392" spans="2:7" ht="12.75">
      <c r="B392" s="1"/>
      <c r="C392" s="1"/>
      <c r="D392" s="59" t="s">
        <v>177</v>
      </c>
      <c r="E392" s="42">
        <v>276764.89</v>
      </c>
      <c r="F392" s="10"/>
      <c r="G392" s="43"/>
    </row>
    <row r="393" spans="2:15" ht="12.75">
      <c r="B393" s="1"/>
      <c r="C393" s="1"/>
      <c r="D393" s="59" t="s">
        <v>190</v>
      </c>
      <c r="E393" s="42">
        <f>G354-G389</f>
        <v>-19531.46000000002</v>
      </c>
      <c r="F393" s="10"/>
      <c r="G393" s="43"/>
      <c r="O393" s="18"/>
    </row>
    <row r="394" spans="2:7" ht="12.75">
      <c r="B394" s="65"/>
      <c r="C394" s="65"/>
      <c r="D394" s="81" t="s">
        <v>189</v>
      </c>
      <c r="E394" s="82">
        <f>E392+E393</f>
        <v>257233.43</v>
      </c>
      <c r="F394" s="10"/>
      <c r="G394" s="43"/>
    </row>
    <row r="395" ht="12.75">
      <c r="D395" s="18"/>
    </row>
    <row r="396" ht="13.5" thickBot="1">
      <c r="D396" s="18"/>
    </row>
    <row r="397" spans="2:9" ht="51.75" thickBot="1">
      <c r="B397" s="329" t="s">
        <v>256</v>
      </c>
      <c r="C397" s="330"/>
      <c r="D397" s="128" t="s">
        <v>172</v>
      </c>
      <c r="E397" s="129" t="s">
        <v>218</v>
      </c>
      <c r="F397" s="130" t="s">
        <v>192</v>
      </c>
      <c r="G397" s="129" t="s">
        <v>219</v>
      </c>
      <c r="H397" s="129"/>
      <c r="I397" s="131" t="s">
        <v>144</v>
      </c>
    </row>
    <row r="398" spans="2:9" ht="25.5">
      <c r="B398" s="38">
        <v>63612</v>
      </c>
      <c r="C398" s="38"/>
      <c r="D398" s="97" t="s">
        <v>178</v>
      </c>
      <c r="E398" s="323">
        <v>10923</v>
      </c>
      <c r="F398" s="324">
        <v>12916</v>
      </c>
      <c r="G398" s="325">
        <v>12911.57</v>
      </c>
      <c r="H398" s="328"/>
      <c r="I398" s="326">
        <f>G398/F398*100</f>
        <v>99.965701455559</v>
      </c>
    </row>
    <row r="399" spans="2:9" ht="25.5">
      <c r="B399" s="22">
        <v>6381</v>
      </c>
      <c r="C399" s="22"/>
      <c r="D399" s="48" t="s">
        <v>148</v>
      </c>
      <c r="E399" s="208">
        <v>61896</v>
      </c>
      <c r="F399" s="209">
        <v>73194</v>
      </c>
      <c r="G399" s="212">
        <v>73165.67</v>
      </c>
      <c r="H399" s="51"/>
      <c r="I399" s="116">
        <f aca="true" t="shared" si="15" ref="I399:I409">G399/F399*100</f>
        <v>99.9612946416373</v>
      </c>
    </row>
    <row r="400" spans="2:9" ht="25.5">
      <c r="B400" s="73">
        <v>6711</v>
      </c>
      <c r="C400" s="38"/>
      <c r="D400" s="74" t="s">
        <v>149</v>
      </c>
      <c r="E400" s="152">
        <v>12850</v>
      </c>
      <c r="F400" s="166">
        <v>15196</v>
      </c>
      <c r="G400" s="160">
        <v>15190.11</v>
      </c>
      <c r="H400" s="80"/>
      <c r="I400" s="116">
        <f t="shared" si="15"/>
        <v>99.96123979994735</v>
      </c>
    </row>
    <row r="401" spans="2:9" ht="12.75">
      <c r="B401" s="73"/>
      <c r="C401" s="38"/>
      <c r="D401" s="74" t="s">
        <v>110</v>
      </c>
      <c r="E401" s="152">
        <f>E398+E399+E400</f>
        <v>85669</v>
      </c>
      <c r="F401" s="137">
        <f>F398+F399+F400</f>
        <v>101306</v>
      </c>
      <c r="G401" s="147">
        <f>G398+G399+G400</f>
        <v>101267.34999999999</v>
      </c>
      <c r="H401" s="80"/>
      <c r="I401" s="116">
        <f t="shared" si="15"/>
        <v>99.96184826170216</v>
      </c>
    </row>
    <row r="402" spans="2:9" ht="12.75">
      <c r="B402" s="69">
        <v>3111</v>
      </c>
      <c r="C402" s="17"/>
      <c r="D402" s="17" t="s">
        <v>80</v>
      </c>
      <c r="E402" s="153">
        <v>69001</v>
      </c>
      <c r="F402" s="157">
        <v>83500</v>
      </c>
      <c r="G402" s="149">
        <v>70331.26</v>
      </c>
      <c r="H402" s="80"/>
      <c r="I402" s="116">
        <f t="shared" si="15"/>
        <v>84.22905389221556</v>
      </c>
    </row>
    <row r="403" spans="2:9" ht="12.75">
      <c r="B403" s="69">
        <v>3113</v>
      </c>
      <c r="C403" s="17"/>
      <c r="D403" s="17" t="s">
        <v>81</v>
      </c>
      <c r="E403" s="154"/>
      <c r="F403" s="158"/>
      <c r="G403" s="149"/>
      <c r="H403" s="80"/>
      <c r="I403" s="116"/>
    </row>
    <row r="404" spans="2:9" ht="12.75">
      <c r="B404" s="69">
        <v>3114</v>
      </c>
      <c r="C404" s="17"/>
      <c r="D404" s="17" t="s">
        <v>82</v>
      </c>
      <c r="E404" s="154"/>
      <c r="F404" s="158"/>
      <c r="G404" s="149"/>
      <c r="H404" s="80"/>
      <c r="I404" s="116"/>
    </row>
    <row r="405" spans="2:9" ht="12.75">
      <c r="B405" s="70">
        <v>3121</v>
      </c>
      <c r="C405" s="1"/>
      <c r="D405" s="59" t="s">
        <v>13</v>
      </c>
      <c r="E405" s="154">
        <v>2250</v>
      </c>
      <c r="F405" s="158">
        <v>2250</v>
      </c>
      <c r="G405" s="149">
        <v>2250</v>
      </c>
      <c r="H405" s="80"/>
      <c r="I405" s="116">
        <f t="shared" si="15"/>
        <v>100</v>
      </c>
    </row>
    <row r="406" spans="2:9" ht="12.75">
      <c r="B406" s="70">
        <v>3132</v>
      </c>
      <c r="C406" s="1"/>
      <c r="D406" s="59" t="s">
        <v>107</v>
      </c>
      <c r="E406" s="154">
        <v>11508</v>
      </c>
      <c r="F406" s="158">
        <v>13777</v>
      </c>
      <c r="G406" s="149">
        <v>11604.66</v>
      </c>
      <c r="H406" s="80"/>
      <c r="I406" s="116">
        <f t="shared" si="15"/>
        <v>84.23212600711331</v>
      </c>
    </row>
    <row r="407" spans="2:9" ht="12.75">
      <c r="B407" s="70">
        <v>3133</v>
      </c>
      <c r="C407" s="1"/>
      <c r="D407" s="59" t="s">
        <v>108</v>
      </c>
      <c r="E407" s="154"/>
      <c r="F407" s="158"/>
      <c r="G407" s="149"/>
      <c r="H407" s="80"/>
      <c r="I407" s="116"/>
    </row>
    <row r="408" spans="2:9" ht="12.75">
      <c r="B408" s="70">
        <v>3211</v>
      </c>
      <c r="C408" s="1"/>
      <c r="D408" s="59" t="s">
        <v>14</v>
      </c>
      <c r="E408" s="154"/>
      <c r="F408" s="158"/>
      <c r="G408" s="149"/>
      <c r="H408" s="80"/>
      <c r="I408" s="116"/>
    </row>
    <row r="409" spans="2:9" ht="12.75">
      <c r="B409" s="70">
        <v>3212</v>
      </c>
      <c r="C409" s="1"/>
      <c r="D409" s="59" t="s">
        <v>109</v>
      </c>
      <c r="E409" s="154">
        <v>2910</v>
      </c>
      <c r="F409" s="158">
        <v>1779</v>
      </c>
      <c r="G409" s="149">
        <v>1710.9</v>
      </c>
      <c r="H409" s="80"/>
      <c r="I409" s="116">
        <f t="shared" si="15"/>
        <v>96.17200674536257</v>
      </c>
    </row>
    <row r="410" spans="2:9" ht="12.75">
      <c r="B410" s="69">
        <v>3295</v>
      </c>
      <c r="C410" s="17"/>
      <c r="D410" s="17" t="s">
        <v>43</v>
      </c>
      <c r="E410" s="154"/>
      <c r="F410" s="158"/>
      <c r="G410" s="149"/>
      <c r="H410" s="80"/>
      <c r="I410" s="116"/>
    </row>
    <row r="411" spans="2:9" ht="13.5" thickBot="1">
      <c r="B411" s="71"/>
      <c r="C411" s="72"/>
      <c r="D411" s="72" t="s">
        <v>110</v>
      </c>
      <c r="E411" s="155">
        <f>E402+E403+E404+E405+E406+E407+E408+E409+E410</f>
        <v>85669</v>
      </c>
      <c r="F411" s="138">
        <f>F402+F403+F404+F405+F406+F407+F408+F409+F410</f>
        <v>101306</v>
      </c>
      <c r="G411" s="150">
        <f>G402+G403+G404+G405+G406+G407+G408+G409+G410</f>
        <v>85896.81999999999</v>
      </c>
      <c r="H411" s="80"/>
      <c r="I411" s="63"/>
    </row>
    <row r="412" spans="4:9" ht="12.75">
      <c r="D412" s="5"/>
      <c r="F412" s="43"/>
      <c r="I412" s="14"/>
    </row>
    <row r="413" spans="2:9" ht="12.75">
      <c r="B413" s="1"/>
      <c r="C413" s="1"/>
      <c r="D413" s="59" t="s">
        <v>177</v>
      </c>
      <c r="E413" s="1">
        <v>-15370.53</v>
      </c>
      <c r="F413" s="10"/>
      <c r="I413" s="13"/>
    </row>
    <row r="414" spans="2:9" ht="12.75">
      <c r="B414" s="1"/>
      <c r="C414" s="1"/>
      <c r="D414" s="59" t="s">
        <v>190</v>
      </c>
      <c r="E414" s="42">
        <f>G401-G411</f>
        <v>15370.529999999999</v>
      </c>
      <c r="F414" s="10"/>
      <c r="I414" s="13"/>
    </row>
    <row r="415" spans="2:9" ht="12.75">
      <c r="B415" s="1"/>
      <c r="C415" s="1"/>
      <c r="D415" s="81" t="s">
        <v>189</v>
      </c>
      <c r="E415" s="82">
        <f>E413+E414</f>
        <v>0</v>
      </c>
      <c r="F415" s="10"/>
      <c r="I415" s="13"/>
    </row>
    <row r="416" ht="12.75">
      <c r="F416" s="10"/>
    </row>
    <row r="418" ht="13.5" thickBot="1"/>
    <row r="419" spans="2:9" ht="51.75" thickBot="1">
      <c r="B419" s="331" t="s">
        <v>257</v>
      </c>
      <c r="C419" s="332"/>
      <c r="D419" s="128" t="s">
        <v>235</v>
      </c>
      <c r="E419" s="129" t="s">
        <v>218</v>
      </c>
      <c r="F419" s="130" t="s">
        <v>192</v>
      </c>
      <c r="G419" s="129" t="s">
        <v>219</v>
      </c>
      <c r="H419" s="213"/>
      <c r="I419" s="214" t="s">
        <v>144</v>
      </c>
    </row>
    <row r="420" spans="2:9" ht="25.5">
      <c r="B420" s="22">
        <v>63612</v>
      </c>
      <c r="C420" s="22"/>
      <c r="D420" s="48" t="s">
        <v>178</v>
      </c>
      <c r="E420" s="205">
        <v>8033</v>
      </c>
      <c r="F420" s="206">
        <v>3908</v>
      </c>
      <c r="G420" s="207">
        <v>3647.4</v>
      </c>
      <c r="H420" s="48"/>
      <c r="I420" s="116">
        <f>G420/F420*100</f>
        <v>93.33162743091096</v>
      </c>
    </row>
    <row r="421" spans="2:9" ht="25.5">
      <c r="B421" s="38">
        <v>6381</v>
      </c>
      <c r="C421" s="38"/>
      <c r="D421" s="97" t="s">
        <v>148</v>
      </c>
      <c r="E421" s="151">
        <v>45517</v>
      </c>
      <c r="F421" s="136">
        <v>22157</v>
      </c>
      <c r="G421" s="159">
        <v>20668.55</v>
      </c>
      <c r="H421" s="22"/>
      <c r="I421" s="116">
        <f aca="true" t="shared" si="16" ref="I421:I433">G421/F421*100</f>
        <v>93.28225842848761</v>
      </c>
    </row>
    <row r="422" spans="2:9" ht="25.5">
      <c r="B422" s="73">
        <v>6711</v>
      </c>
      <c r="C422" s="38"/>
      <c r="D422" s="74" t="s">
        <v>149</v>
      </c>
      <c r="E422" s="152">
        <v>9450</v>
      </c>
      <c r="F422" s="137">
        <v>4635</v>
      </c>
      <c r="G422" s="160">
        <v>4291.05</v>
      </c>
      <c r="H422" s="80"/>
      <c r="I422" s="116">
        <f t="shared" si="16"/>
        <v>92.57928802588997</v>
      </c>
    </row>
    <row r="423" spans="2:9" ht="12.75">
      <c r="B423" s="73"/>
      <c r="C423" s="38"/>
      <c r="D423" s="74" t="s">
        <v>110</v>
      </c>
      <c r="E423" s="152">
        <f>E420+E421+E422</f>
        <v>63000</v>
      </c>
      <c r="F423" s="137">
        <f>F420+F421+F422</f>
        <v>30700</v>
      </c>
      <c r="G423" s="147">
        <f>G420+G421+G422</f>
        <v>28607</v>
      </c>
      <c r="H423" s="80"/>
      <c r="I423" s="116">
        <f t="shared" si="16"/>
        <v>93.18241042345277</v>
      </c>
    </row>
    <row r="424" spans="2:9" ht="12.75">
      <c r="B424" s="69">
        <v>3111</v>
      </c>
      <c r="C424" s="17"/>
      <c r="D424" s="17" t="s">
        <v>80</v>
      </c>
      <c r="E424" s="153">
        <v>50500</v>
      </c>
      <c r="F424" s="172">
        <v>25000</v>
      </c>
      <c r="G424" s="149">
        <v>22868.75</v>
      </c>
      <c r="H424" s="80"/>
      <c r="I424" s="116">
        <f t="shared" si="16"/>
        <v>91.475</v>
      </c>
    </row>
    <row r="425" spans="2:9" ht="12.75">
      <c r="B425" s="69">
        <v>3113</v>
      </c>
      <c r="C425" s="17"/>
      <c r="D425" s="17" t="s">
        <v>81</v>
      </c>
      <c r="E425" s="154"/>
      <c r="F425" s="173"/>
      <c r="G425" s="149"/>
      <c r="H425" s="80"/>
      <c r="I425" s="116"/>
    </row>
    <row r="426" spans="2:9" ht="12.75">
      <c r="B426" s="69">
        <v>3114</v>
      </c>
      <c r="C426" s="17"/>
      <c r="D426" s="17" t="s">
        <v>82</v>
      </c>
      <c r="E426" s="154"/>
      <c r="F426" s="173"/>
      <c r="G426" s="149"/>
      <c r="H426" s="80"/>
      <c r="I426" s="116"/>
    </row>
    <row r="427" spans="2:9" ht="12.75">
      <c r="B427" s="70">
        <v>3121</v>
      </c>
      <c r="C427" s="1"/>
      <c r="D427" s="59" t="s">
        <v>13</v>
      </c>
      <c r="E427" s="154">
        <v>2083</v>
      </c>
      <c r="F427" s="173">
        <v>900</v>
      </c>
      <c r="G427" s="149">
        <v>1000</v>
      </c>
      <c r="H427" s="80"/>
      <c r="I427" s="116">
        <f t="shared" si="16"/>
        <v>111.11111111111111</v>
      </c>
    </row>
    <row r="428" spans="2:9" ht="12.75">
      <c r="B428" s="70">
        <v>3132</v>
      </c>
      <c r="C428" s="1"/>
      <c r="D428" s="59" t="s">
        <v>107</v>
      </c>
      <c r="E428" s="154">
        <v>8333</v>
      </c>
      <c r="F428" s="173">
        <v>3900</v>
      </c>
      <c r="G428" s="149">
        <v>3773.35</v>
      </c>
      <c r="H428" s="80"/>
      <c r="I428" s="116">
        <f t="shared" si="16"/>
        <v>96.7525641025641</v>
      </c>
    </row>
    <row r="429" spans="2:9" ht="12.75">
      <c r="B429" s="70">
        <v>3133</v>
      </c>
      <c r="C429" s="1"/>
      <c r="D429" s="59" t="s">
        <v>108</v>
      </c>
      <c r="E429" s="154"/>
      <c r="F429" s="173"/>
      <c r="G429" s="149"/>
      <c r="H429" s="80"/>
      <c r="I429" s="116"/>
    </row>
    <row r="430" spans="2:9" ht="12.75">
      <c r="B430" s="70">
        <v>3211</v>
      </c>
      <c r="C430" s="1"/>
      <c r="D430" s="59" t="s">
        <v>14</v>
      </c>
      <c r="E430" s="154"/>
      <c r="F430" s="173"/>
      <c r="G430" s="149"/>
      <c r="H430" s="80"/>
      <c r="I430" s="116"/>
    </row>
    <row r="431" spans="2:9" ht="12.75">
      <c r="B431" s="70">
        <v>3212</v>
      </c>
      <c r="C431" s="1"/>
      <c r="D431" s="59" t="s">
        <v>109</v>
      </c>
      <c r="E431" s="154">
        <v>2084</v>
      </c>
      <c r="F431" s="173">
        <v>900</v>
      </c>
      <c r="G431" s="149">
        <v>964.9</v>
      </c>
      <c r="H431" s="80"/>
      <c r="I431" s="116">
        <f t="shared" si="16"/>
        <v>107.21111111111111</v>
      </c>
    </row>
    <row r="432" spans="2:9" ht="12.75">
      <c r="B432" s="69">
        <v>3295</v>
      </c>
      <c r="C432" s="17"/>
      <c r="D432" s="17" t="s">
        <v>43</v>
      </c>
      <c r="E432" s="154"/>
      <c r="F432" s="173"/>
      <c r="G432" s="149"/>
      <c r="H432" s="80"/>
      <c r="I432" s="116"/>
    </row>
    <row r="433" spans="2:9" ht="13.5" thickBot="1">
      <c r="B433" s="71"/>
      <c r="C433" s="72"/>
      <c r="D433" s="72" t="s">
        <v>110</v>
      </c>
      <c r="E433" s="155">
        <f>E424+E425+E426+E427+E428+E429+E430+E431+E432</f>
        <v>63000</v>
      </c>
      <c r="F433" s="138">
        <f>F424+F425+F426+F427+F428+F429+F430+F431+F432</f>
        <v>30700</v>
      </c>
      <c r="G433" s="150">
        <f>G424+G425+G426+G427+G428+G429+G430+G431+G432</f>
        <v>28607</v>
      </c>
      <c r="H433" s="80"/>
      <c r="I433" s="116">
        <f t="shared" si="16"/>
        <v>93.18241042345277</v>
      </c>
    </row>
    <row r="434" spans="4:9" ht="12.75">
      <c r="D434" s="5"/>
      <c r="F434" s="43"/>
      <c r="I434" s="14"/>
    </row>
    <row r="435" spans="2:9" ht="12.75">
      <c r="B435" s="1"/>
      <c r="C435" s="1"/>
      <c r="D435" s="59" t="s">
        <v>177</v>
      </c>
      <c r="E435" s="1"/>
      <c r="F435" s="10"/>
      <c r="I435" s="13"/>
    </row>
    <row r="436" spans="2:9" ht="12.75">
      <c r="B436" s="1"/>
      <c r="C436" s="1"/>
      <c r="D436" s="59" t="s">
        <v>190</v>
      </c>
      <c r="E436" s="42"/>
      <c r="F436" s="10"/>
      <c r="I436" s="13"/>
    </row>
    <row r="437" spans="2:9" ht="12.75">
      <c r="B437" s="1"/>
      <c r="C437" s="1"/>
      <c r="D437" s="81" t="s">
        <v>189</v>
      </c>
      <c r="E437" s="82">
        <f>E435+E436</f>
        <v>0</v>
      </c>
      <c r="F437" s="10"/>
      <c r="I437" s="13"/>
    </row>
    <row r="438" ht="12.75">
      <c r="F438" s="10"/>
    </row>
    <row r="439" ht="12.75">
      <c r="F439" s="10"/>
    </row>
    <row r="440" ht="12.75">
      <c r="F440" s="10"/>
    </row>
    <row r="443" ht="13.5" thickBot="1"/>
    <row r="444" spans="2:9" ht="51.75" thickBot="1">
      <c r="B444" s="329" t="s">
        <v>248</v>
      </c>
      <c r="C444" s="330"/>
      <c r="D444" s="195" t="s">
        <v>252</v>
      </c>
      <c r="E444" s="129" t="s">
        <v>218</v>
      </c>
      <c r="F444" s="130" t="s">
        <v>192</v>
      </c>
      <c r="G444" s="129" t="s">
        <v>219</v>
      </c>
      <c r="H444" s="195"/>
      <c r="I444" s="195" t="s">
        <v>144</v>
      </c>
    </row>
    <row r="445" spans="2:9" ht="12.75">
      <c r="B445" s="100">
        <v>6413</v>
      </c>
      <c r="C445" s="22"/>
      <c r="D445" s="22" t="s">
        <v>180</v>
      </c>
      <c r="E445" s="196"/>
      <c r="F445" s="198">
        <v>4</v>
      </c>
      <c r="G445" s="201">
        <v>3.37</v>
      </c>
      <c r="H445" s="101"/>
      <c r="I445" s="116">
        <f>G445/F445</f>
        <v>0.8425</v>
      </c>
    </row>
    <row r="446" spans="2:9" ht="12.75">
      <c r="B446" s="104">
        <v>6614</v>
      </c>
      <c r="C446" s="22"/>
      <c r="D446" s="22" t="s">
        <v>151</v>
      </c>
      <c r="E446" s="196">
        <v>5000</v>
      </c>
      <c r="F446" s="198">
        <v>500</v>
      </c>
      <c r="G446" s="202">
        <v>132</v>
      </c>
      <c r="H446" s="101"/>
      <c r="I446" s="116">
        <f>G446/F446</f>
        <v>0.264</v>
      </c>
    </row>
    <row r="447" spans="2:9" ht="12.75">
      <c r="B447" s="104">
        <v>6615</v>
      </c>
      <c r="C447" s="22"/>
      <c r="D447" s="22" t="s">
        <v>152</v>
      </c>
      <c r="E447" s="196">
        <v>10000</v>
      </c>
      <c r="F447" s="198">
        <v>5000</v>
      </c>
      <c r="G447" s="201">
        <v>5108</v>
      </c>
      <c r="H447" s="101"/>
      <c r="I447" s="116">
        <f>G447/F447</f>
        <v>1.0216</v>
      </c>
    </row>
    <row r="448" spans="2:9" ht="12.75">
      <c r="B448" s="22">
        <v>6631</v>
      </c>
      <c r="C448" s="22"/>
      <c r="D448" s="48" t="s">
        <v>153</v>
      </c>
      <c r="E448" s="197"/>
      <c r="F448" s="199"/>
      <c r="G448" s="203">
        <v>1352</v>
      </c>
      <c r="H448" s="51"/>
      <c r="I448" s="116"/>
    </row>
    <row r="449" spans="2:9" ht="12.75">
      <c r="B449" s="73">
        <v>6632</v>
      </c>
      <c r="C449" s="38"/>
      <c r="D449" s="74" t="s">
        <v>154</v>
      </c>
      <c r="E449" s="165"/>
      <c r="F449" s="144">
        <v>120</v>
      </c>
      <c r="G449" s="204">
        <v>120</v>
      </c>
      <c r="H449" s="80"/>
      <c r="I449" s="116">
        <f>G449/F449</f>
        <v>1</v>
      </c>
    </row>
    <row r="450" spans="2:9" ht="12.75">
      <c r="B450" s="73">
        <v>68311</v>
      </c>
      <c r="C450" s="38"/>
      <c r="D450" s="74" t="s">
        <v>165</v>
      </c>
      <c r="E450" s="165"/>
      <c r="F450" s="144"/>
      <c r="G450" s="148"/>
      <c r="H450" s="80"/>
      <c r="I450" s="116"/>
    </row>
    <row r="451" spans="2:9" ht="12.75">
      <c r="B451" s="73">
        <v>7211</v>
      </c>
      <c r="C451" s="38"/>
      <c r="D451" s="74" t="s">
        <v>155</v>
      </c>
      <c r="E451" s="165">
        <v>700</v>
      </c>
      <c r="F451" s="144">
        <v>2500</v>
      </c>
      <c r="G451" s="148">
        <v>2291.4</v>
      </c>
      <c r="H451" s="80"/>
      <c r="I451" s="116">
        <f>G451/F451</f>
        <v>0.91656</v>
      </c>
    </row>
    <row r="452" spans="2:9" ht="12.75">
      <c r="B452" s="73">
        <v>7273</v>
      </c>
      <c r="C452" s="38"/>
      <c r="D452" s="74" t="s">
        <v>200</v>
      </c>
      <c r="E452" s="165"/>
      <c r="F452" s="144"/>
      <c r="G452" s="148"/>
      <c r="H452" s="80"/>
      <c r="I452" s="116"/>
    </row>
    <row r="453" spans="2:9" ht="12.75">
      <c r="B453" s="73">
        <v>922</v>
      </c>
      <c r="C453" s="38"/>
      <c r="D453" s="74" t="s">
        <v>185</v>
      </c>
      <c r="E453" s="165"/>
      <c r="F453" s="144"/>
      <c r="G453" s="148"/>
      <c r="H453" s="80"/>
      <c r="I453" s="116"/>
    </row>
    <row r="454" spans="2:9" ht="12.75">
      <c r="B454" s="73"/>
      <c r="C454" s="38"/>
      <c r="D454" s="74" t="s">
        <v>110</v>
      </c>
      <c r="E454" s="152">
        <f>SUM(E445:E453)</f>
        <v>15700</v>
      </c>
      <c r="F454" s="137">
        <f>SUM(F445:F453)</f>
        <v>8124</v>
      </c>
      <c r="G454" s="147">
        <f>SUM(G445:G452)</f>
        <v>9006.77</v>
      </c>
      <c r="H454" s="80"/>
      <c r="I454" s="116">
        <f>G454/F454</f>
        <v>1.1086619891678977</v>
      </c>
    </row>
    <row r="455" spans="2:9" ht="12.75">
      <c r="B455" s="75">
        <v>3213</v>
      </c>
      <c r="C455" s="76"/>
      <c r="D455" s="77"/>
      <c r="E455" s="165"/>
      <c r="F455" s="144"/>
      <c r="G455" s="148"/>
      <c r="H455" s="80"/>
      <c r="I455" s="116"/>
    </row>
    <row r="456" spans="2:9" ht="12.75">
      <c r="B456" s="69">
        <v>3221</v>
      </c>
      <c r="C456" s="17"/>
      <c r="D456" s="17" t="s">
        <v>15</v>
      </c>
      <c r="E456" s="153"/>
      <c r="F456" s="157"/>
      <c r="G456" s="149">
        <v>76.5</v>
      </c>
      <c r="H456" s="80"/>
      <c r="I456" s="116"/>
    </row>
    <row r="457" spans="2:9" ht="12.75">
      <c r="B457" s="69">
        <v>3222</v>
      </c>
      <c r="C457" s="17"/>
      <c r="D457" s="17" t="s">
        <v>139</v>
      </c>
      <c r="E457" s="154"/>
      <c r="F457" s="158"/>
      <c r="G457" s="149"/>
      <c r="H457" s="80"/>
      <c r="I457" s="116"/>
    </row>
    <row r="458" spans="2:9" ht="12.75">
      <c r="B458" s="69">
        <v>3223</v>
      </c>
      <c r="C458" s="17"/>
      <c r="D458" s="17" t="s">
        <v>16</v>
      </c>
      <c r="E458" s="154"/>
      <c r="F458" s="158"/>
      <c r="G458" s="149"/>
      <c r="H458" s="80"/>
      <c r="I458" s="116"/>
    </row>
    <row r="459" spans="2:9" ht="12.75">
      <c r="B459" s="70">
        <v>3225</v>
      </c>
      <c r="C459" s="1"/>
      <c r="D459" s="59" t="s">
        <v>157</v>
      </c>
      <c r="E459" s="154"/>
      <c r="F459" s="158"/>
      <c r="G459" s="149">
        <v>149</v>
      </c>
      <c r="H459" s="80"/>
      <c r="I459" s="116"/>
    </row>
    <row r="460" spans="2:9" ht="12.75">
      <c r="B460" s="70">
        <v>3231</v>
      </c>
      <c r="C460" s="1"/>
      <c r="D460" s="59" t="s">
        <v>34</v>
      </c>
      <c r="E460" s="154"/>
      <c r="F460" s="158"/>
      <c r="G460" s="149"/>
      <c r="H460" s="80"/>
      <c r="I460" s="116"/>
    </row>
    <row r="461" spans="2:9" ht="12.75">
      <c r="B461" s="70">
        <v>3234</v>
      </c>
      <c r="C461" s="1"/>
      <c r="D461" s="59" t="s">
        <v>236</v>
      </c>
      <c r="E461" s="154"/>
      <c r="F461" s="158"/>
      <c r="G461" s="149">
        <v>210.18</v>
      </c>
      <c r="H461" s="80"/>
      <c r="I461" s="116"/>
    </row>
    <row r="462" spans="2:9" ht="12.75">
      <c r="B462" s="70">
        <v>3238</v>
      </c>
      <c r="C462" s="1"/>
      <c r="D462" s="59" t="s">
        <v>19</v>
      </c>
      <c r="E462" s="154"/>
      <c r="F462" s="158"/>
      <c r="G462" s="149">
        <v>219.19</v>
      </c>
      <c r="H462" s="80"/>
      <c r="I462" s="116"/>
    </row>
    <row r="463" spans="2:9" ht="12.75">
      <c r="B463" s="70">
        <v>3293</v>
      </c>
      <c r="C463" s="1"/>
      <c r="D463" s="59" t="s">
        <v>21</v>
      </c>
      <c r="E463" s="154"/>
      <c r="F463" s="158"/>
      <c r="G463" s="149">
        <v>480</v>
      </c>
      <c r="H463" s="80"/>
      <c r="I463" s="116"/>
    </row>
    <row r="464" spans="2:9" ht="12.75">
      <c r="B464" s="70">
        <v>3294</v>
      </c>
      <c r="C464" s="1"/>
      <c r="D464" s="59" t="s">
        <v>22</v>
      </c>
      <c r="E464" s="154"/>
      <c r="F464" s="158"/>
      <c r="G464" s="149">
        <v>100</v>
      </c>
      <c r="H464" s="80"/>
      <c r="I464" s="116"/>
    </row>
    <row r="465" spans="2:9" ht="12.75">
      <c r="B465" s="70">
        <v>3299</v>
      </c>
      <c r="C465" s="1"/>
      <c r="D465" s="59" t="s">
        <v>158</v>
      </c>
      <c r="E465" s="154"/>
      <c r="F465" s="158"/>
      <c r="G465" s="149">
        <v>850.89</v>
      </c>
      <c r="H465" s="80"/>
      <c r="I465" s="116"/>
    </row>
    <row r="466" spans="2:9" ht="12.75">
      <c r="B466" s="70">
        <v>3431</v>
      </c>
      <c r="C466" s="1"/>
      <c r="D466" s="59" t="s">
        <v>23</v>
      </c>
      <c r="E466" s="154"/>
      <c r="F466" s="158"/>
      <c r="G466" s="149">
        <v>269.19</v>
      </c>
      <c r="H466" s="80"/>
      <c r="I466" s="116"/>
    </row>
    <row r="467" spans="2:9" ht="12.75">
      <c r="B467" s="70">
        <v>41231</v>
      </c>
      <c r="C467" s="1"/>
      <c r="D467" s="59" t="s">
        <v>179</v>
      </c>
      <c r="E467" s="154"/>
      <c r="F467" s="158"/>
      <c r="G467" s="149"/>
      <c r="H467" s="80"/>
      <c r="I467" s="116"/>
    </row>
    <row r="468" spans="2:9" ht="12.75">
      <c r="B468" s="70">
        <v>4221</v>
      </c>
      <c r="C468" s="1"/>
      <c r="D468" s="59" t="s">
        <v>119</v>
      </c>
      <c r="E468" s="154">
        <v>10700</v>
      </c>
      <c r="F468" s="158">
        <v>8004</v>
      </c>
      <c r="G468" s="149"/>
      <c r="H468" s="80"/>
      <c r="I468" s="116">
        <f>G468/F468</f>
        <v>0</v>
      </c>
    </row>
    <row r="469" spans="2:9" ht="12.75">
      <c r="B469" s="70">
        <v>42231</v>
      </c>
      <c r="C469" s="1"/>
      <c r="D469" s="59" t="s">
        <v>201</v>
      </c>
      <c r="E469" s="154"/>
      <c r="F469" s="158"/>
      <c r="G469" s="149"/>
      <c r="H469" s="80"/>
      <c r="I469" s="116"/>
    </row>
    <row r="470" spans="2:9" ht="12.75">
      <c r="B470" s="70">
        <v>4226</v>
      </c>
      <c r="C470" s="1"/>
      <c r="D470" s="59" t="s">
        <v>181</v>
      </c>
      <c r="E470" s="154">
        <v>5000</v>
      </c>
      <c r="F470" s="158"/>
      <c r="G470" s="149"/>
      <c r="H470" s="80"/>
      <c r="I470" s="116"/>
    </row>
    <row r="471" spans="2:9" ht="25.5">
      <c r="B471" s="69">
        <v>4227</v>
      </c>
      <c r="C471" s="17"/>
      <c r="D471" s="103" t="s">
        <v>77</v>
      </c>
      <c r="E471" s="154"/>
      <c r="F471" s="158"/>
      <c r="G471" s="149"/>
      <c r="H471" s="80"/>
      <c r="I471" s="116"/>
    </row>
    <row r="472" spans="2:9" ht="12.75">
      <c r="B472" s="102">
        <v>4241</v>
      </c>
      <c r="C472" s="86"/>
      <c r="D472" s="86" t="s">
        <v>44</v>
      </c>
      <c r="E472" s="187"/>
      <c r="F472" s="200">
        <v>120</v>
      </c>
      <c r="G472" s="194">
        <v>120</v>
      </c>
      <c r="H472" s="80"/>
      <c r="I472" s="116">
        <f>G472/F472</f>
        <v>1</v>
      </c>
    </row>
    <row r="473" spans="2:9" ht="12.75">
      <c r="B473" s="102">
        <v>4262</v>
      </c>
      <c r="C473" s="86"/>
      <c r="D473" s="86" t="s">
        <v>156</v>
      </c>
      <c r="E473" s="187"/>
      <c r="F473" s="200"/>
      <c r="G473" s="194"/>
      <c r="H473" s="80"/>
      <c r="I473" s="116"/>
    </row>
    <row r="474" spans="2:9" ht="13.5" thickBot="1">
      <c r="B474" s="71"/>
      <c r="C474" s="72"/>
      <c r="D474" s="72" t="s">
        <v>110</v>
      </c>
      <c r="E474" s="155">
        <f>SUM(E455:E473)</f>
        <v>15700</v>
      </c>
      <c r="F474" s="138">
        <f>SUM(F455:F473)</f>
        <v>8124</v>
      </c>
      <c r="G474" s="150">
        <f>SUM(G455:G473)</f>
        <v>2474.95</v>
      </c>
      <c r="H474" s="80"/>
      <c r="I474" s="116">
        <f>G474/F474</f>
        <v>0.3046467257508616</v>
      </c>
    </row>
    <row r="475" spans="4:9" ht="12.75">
      <c r="D475" s="5"/>
      <c r="F475" s="43"/>
      <c r="I475" s="14"/>
    </row>
    <row r="476" spans="2:9" ht="12.75">
      <c r="B476" s="1"/>
      <c r="C476" s="1"/>
      <c r="D476" s="59" t="s">
        <v>177</v>
      </c>
      <c r="E476" s="42">
        <v>87068.83</v>
      </c>
      <c r="F476" s="10"/>
      <c r="I476" s="13"/>
    </row>
    <row r="477" spans="2:9" ht="12.75">
      <c r="B477" s="1"/>
      <c r="C477" s="1"/>
      <c r="D477" s="59" t="s">
        <v>190</v>
      </c>
      <c r="E477" s="42">
        <f>G454-G474</f>
        <v>6531.820000000001</v>
      </c>
      <c r="F477" s="10"/>
      <c r="I477" s="13"/>
    </row>
    <row r="478" spans="2:9" ht="12.75">
      <c r="B478" s="84"/>
      <c r="C478" s="84"/>
      <c r="D478" s="123" t="s">
        <v>189</v>
      </c>
      <c r="E478" s="96">
        <f>E476+E477</f>
        <v>93600.65000000001</v>
      </c>
      <c r="F478" s="10"/>
      <c r="I478" s="13"/>
    </row>
    <row r="479" spans="2:9" ht="12.75">
      <c r="B479" s="2"/>
      <c r="C479" s="2"/>
      <c r="D479" s="121"/>
      <c r="E479" s="122"/>
      <c r="F479" s="122"/>
      <c r="G479" s="124"/>
      <c r="H479" s="2"/>
      <c r="I479" s="125"/>
    </row>
    <row r="480" spans="2:9" ht="12.75">
      <c r="B480" s="2"/>
      <c r="C480" s="2"/>
      <c r="D480" s="121"/>
      <c r="E480" s="122"/>
      <c r="F480" s="122"/>
      <c r="G480" s="124"/>
      <c r="H480" s="2"/>
      <c r="I480" s="125"/>
    </row>
    <row r="481" spans="2:9" ht="12.75">
      <c r="B481" s="2"/>
      <c r="C481" s="2"/>
      <c r="D481" s="121"/>
      <c r="E481" s="122"/>
      <c r="F481" s="122"/>
      <c r="G481" s="124"/>
      <c r="H481" s="2"/>
      <c r="I481" s="125"/>
    </row>
    <row r="482" spans="2:9" ht="12.75">
      <c r="B482" s="2"/>
      <c r="C482" s="2"/>
      <c r="D482" s="121"/>
      <c r="E482" s="122"/>
      <c r="F482" s="122"/>
      <c r="G482" s="124"/>
      <c r="H482" s="2"/>
      <c r="I482" s="125"/>
    </row>
    <row r="483" ht="13.5" thickBot="1"/>
    <row r="484" spans="2:9" ht="51.75" thickBot="1">
      <c r="B484" s="329" t="s">
        <v>253</v>
      </c>
      <c r="C484" s="330"/>
      <c r="D484" s="128" t="s">
        <v>254</v>
      </c>
      <c r="E484" s="129" t="s">
        <v>218</v>
      </c>
      <c r="F484" s="130" t="s">
        <v>192</v>
      </c>
      <c r="G484" s="129" t="s">
        <v>219</v>
      </c>
      <c r="H484" s="129"/>
      <c r="I484" s="131" t="s">
        <v>144</v>
      </c>
    </row>
    <row r="485" spans="2:9" ht="25.5">
      <c r="B485" s="22">
        <v>63612</v>
      </c>
      <c r="C485" s="22"/>
      <c r="D485" s="48" t="s">
        <v>178</v>
      </c>
      <c r="E485" s="151">
        <v>6975</v>
      </c>
      <c r="F485" s="136">
        <v>13500</v>
      </c>
      <c r="G485" s="147">
        <v>9912.95</v>
      </c>
      <c r="H485" s="98"/>
      <c r="I485" s="99">
        <f aca="true" t="shared" si="17" ref="I485:I490">G485/F485*100</f>
        <v>73.42925925925925</v>
      </c>
    </row>
    <row r="486" spans="2:9" ht="25.5">
      <c r="B486" s="38">
        <v>6381</v>
      </c>
      <c r="C486" s="38"/>
      <c r="D486" s="97" t="s">
        <v>148</v>
      </c>
      <c r="E486" s="151">
        <v>39525</v>
      </c>
      <c r="F486" s="156">
        <v>76500</v>
      </c>
      <c r="G486" s="160">
        <v>56173.4</v>
      </c>
      <c r="H486" s="80"/>
      <c r="I486" s="99">
        <f t="shared" si="17"/>
        <v>73.42928104575164</v>
      </c>
    </row>
    <row r="487" spans="2:9" ht="12.75">
      <c r="B487" s="73"/>
      <c r="C487" s="38"/>
      <c r="D487" s="74" t="s">
        <v>110</v>
      </c>
      <c r="E487" s="152">
        <f>E485+E486</f>
        <v>46500</v>
      </c>
      <c r="F487" s="137">
        <f>F485+F486</f>
        <v>90000</v>
      </c>
      <c r="G487" s="147">
        <f>G485+G486</f>
        <v>66086.35</v>
      </c>
      <c r="H487" s="80"/>
      <c r="I487" s="99">
        <f t="shared" si="17"/>
        <v>73.42927777777778</v>
      </c>
    </row>
    <row r="488" spans="2:9" ht="12.75">
      <c r="B488" s="69">
        <v>3222</v>
      </c>
      <c r="C488" s="17"/>
      <c r="D488" s="17" t="s">
        <v>150</v>
      </c>
      <c r="E488" s="153">
        <v>46500</v>
      </c>
      <c r="F488" s="157">
        <v>90000</v>
      </c>
      <c r="G488" s="149">
        <v>66086.35</v>
      </c>
      <c r="H488" s="80"/>
      <c r="I488" s="99">
        <f t="shared" si="17"/>
        <v>73.42927777777778</v>
      </c>
    </row>
    <row r="489" spans="2:9" ht="12.75">
      <c r="B489" s="69"/>
      <c r="C489" s="17"/>
      <c r="D489" s="17"/>
      <c r="E489" s="154"/>
      <c r="F489" s="158"/>
      <c r="G489" s="149"/>
      <c r="H489" s="80"/>
      <c r="I489" s="99"/>
    </row>
    <row r="490" spans="2:9" ht="13.5" thickBot="1">
      <c r="B490" s="71"/>
      <c r="C490" s="72"/>
      <c r="D490" s="72" t="s">
        <v>110</v>
      </c>
      <c r="E490" s="155">
        <f>E488</f>
        <v>46500</v>
      </c>
      <c r="F490" s="138">
        <f>F488</f>
        <v>90000</v>
      </c>
      <c r="G490" s="150">
        <f>G488</f>
        <v>66086.35</v>
      </c>
      <c r="H490" s="80"/>
      <c r="I490" s="99">
        <f t="shared" si="17"/>
        <v>73.42927777777778</v>
      </c>
    </row>
    <row r="491" spans="4:9" ht="12.75">
      <c r="D491" s="5"/>
      <c r="F491" s="43"/>
      <c r="I491" s="14"/>
    </row>
    <row r="492" spans="2:9" ht="12.75">
      <c r="B492" s="1"/>
      <c r="C492" s="1"/>
      <c r="D492" s="59" t="s">
        <v>177</v>
      </c>
      <c r="E492" s="1"/>
      <c r="F492" s="10"/>
      <c r="I492" s="13"/>
    </row>
    <row r="493" spans="2:9" ht="12.75">
      <c r="B493" s="1"/>
      <c r="C493" s="1"/>
      <c r="D493" s="59" t="s">
        <v>190</v>
      </c>
      <c r="E493" s="42">
        <f>G487-G490</f>
        <v>0</v>
      </c>
      <c r="F493" s="10"/>
      <c r="I493" s="13"/>
    </row>
    <row r="494" spans="2:9" ht="12.75">
      <c r="B494" s="1"/>
      <c r="C494" s="1"/>
      <c r="D494" s="81" t="s">
        <v>189</v>
      </c>
      <c r="E494" s="81"/>
      <c r="F494" s="10"/>
      <c r="I494" s="13"/>
    </row>
    <row r="495" ht="12.75">
      <c r="F495" s="10"/>
    </row>
    <row r="497" ht="13.5" thickBot="1"/>
    <row r="498" spans="2:9" ht="51.75" thickBot="1">
      <c r="B498" s="329" t="s">
        <v>248</v>
      </c>
      <c r="C498" s="330"/>
      <c r="D498" s="132" t="s">
        <v>255</v>
      </c>
      <c r="E498" s="133" t="s">
        <v>218</v>
      </c>
      <c r="F498" s="134" t="s">
        <v>192</v>
      </c>
      <c r="G498" s="133" t="s">
        <v>219</v>
      </c>
      <c r="H498" s="133"/>
      <c r="I498" s="135" t="s">
        <v>144</v>
      </c>
    </row>
    <row r="499" spans="2:9" ht="25.5">
      <c r="B499" s="38">
        <v>6381</v>
      </c>
      <c r="C499" s="38"/>
      <c r="D499" s="97" t="s">
        <v>148</v>
      </c>
      <c r="E499" s="139"/>
      <c r="F499" s="136"/>
      <c r="G499" s="146"/>
      <c r="H499" s="98"/>
      <c r="I499" s="99"/>
    </row>
    <row r="500" spans="2:9" ht="12.75">
      <c r="B500" s="73"/>
      <c r="C500" s="38"/>
      <c r="D500" s="74"/>
      <c r="E500" s="140"/>
      <c r="F500" s="137"/>
      <c r="G500" s="147"/>
      <c r="H500" s="80"/>
      <c r="I500" s="99"/>
    </row>
    <row r="501" spans="2:9" ht="12.75">
      <c r="B501" s="73">
        <v>922</v>
      </c>
      <c r="C501" s="38"/>
      <c r="D501" s="74" t="s">
        <v>185</v>
      </c>
      <c r="E501" s="140">
        <v>145948</v>
      </c>
      <c r="F501" s="137">
        <v>148948</v>
      </c>
      <c r="G501" s="147">
        <v>148948</v>
      </c>
      <c r="H501" s="80"/>
      <c r="I501" s="99">
        <f aca="true" t="shared" si="18" ref="I501:I515">G501/F501*100</f>
        <v>100</v>
      </c>
    </row>
    <row r="502" spans="2:9" ht="12.75">
      <c r="B502" s="73"/>
      <c r="C502" s="38"/>
      <c r="D502" s="74" t="s">
        <v>110</v>
      </c>
      <c r="E502" s="140"/>
      <c r="F502" s="137"/>
      <c r="G502" s="147">
        <f>G499+G500</f>
        <v>0</v>
      </c>
      <c r="H502" s="80"/>
      <c r="I502" s="99"/>
    </row>
    <row r="503" spans="2:9" ht="12.75">
      <c r="B503" s="69">
        <v>3211</v>
      </c>
      <c r="C503" s="17"/>
      <c r="D503" s="17" t="s">
        <v>159</v>
      </c>
      <c r="E503" s="140">
        <v>50000</v>
      </c>
      <c r="F503" s="144">
        <v>50000</v>
      </c>
      <c r="G503" s="148"/>
      <c r="H503" s="80"/>
      <c r="I503" s="99">
        <f t="shared" si="18"/>
        <v>0</v>
      </c>
    </row>
    <row r="504" spans="2:9" ht="12.75">
      <c r="B504" s="69">
        <v>32112</v>
      </c>
      <c r="C504" s="17"/>
      <c r="D504" s="17"/>
      <c r="E504" s="140"/>
      <c r="F504" s="144"/>
      <c r="G504" s="148"/>
      <c r="H504" s="80"/>
      <c r="I504" s="99"/>
    </row>
    <row r="505" spans="2:9" ht="12.75">
      <c r="B505" s="69">
        <v>32113</v>
      </c>
      <c r="C505" s="17"/>
      <c r="D505" s="17" t="s">
        <v>160</v>
      </c>
      <c r="E505" s="141"/>
      <c r="F505" s="145"/>
      <c r="G505" s="149"/>
      <c r="H505" s="80"/>
      <c r="I505" s="99"/>
    </row>
    <row r="506" spans="2:9" ht="12.75">
      <c r="B506" s="69">
        <v>32115</v>
      </c>
      <c r="C506" s="17"/>
      <c r="D506" s="17" t="s">
        <v>109</v>
      </c>
      <c r="E506" s="141"/>
      <c r="F506" s="145"/>
      <c r="G506" s="149"/>
      <c r="H506" s="80"/>
      <c r="I506" s="99"/>
    </row>
    <row r="507" spans="2:9" ht="12.75">
      <c r="B507" s="69">
        <v>32116</v>
      </c>
      <c r="C507" s="17"/>
      <c r="D507" s="17" t="s">
        <v>161</v>
      </c>
      <c r="E507" s="141"/>
      <c r="F507" s="145"/>
      <c r="G507" s="149"/>
      <c r="H507" s="80"/>
      <c r="I507" s="99"/>
    </row>
    <row r="508" spans="2:9" ht="12.75">
      <c r="B508" s="69">
        <v>32119</v>
      </c>
      <c r="C508" s="17"/>
      <c r="D508" s="17" t="s">
        <v>162</v>
      </c>
      <c r="E508" s="141"/>
      <c r="F508" s="145"/>
      <c r="G508" s="149"/>
      <c r="H508" s="80"/>
      <c r="I508" s="99"/>
    </row>
    <row r="509" spans="2:9" ht="12.75">
      <c r="B509" s="69">
        <v>3221</v>
      </c>
      <c r="C509" s="17"/>
      <c r="D509" s="17" t="s">
        <v>182</v>
      </c>
      <c r="E509" s="141">
        <v>10000</v>
      </c>
      <c r="F509" s="145">
        <v>13000</v>
      </c>
      <c r="G509" s="149">
        <v>468.4</v>
      </c>
      <c r="H509" s="80"/>
      <c r="I509" s="99">
        <f t="shared" si="18"/>
        <v>3.6030769230769226</v>
      </c>
    </row>
    <row r="510" spans="2:9" ht="12.75">
      <c r="B510" s="69">
        <v>3222</v>
      </c>
      <c r="C510" s="17"/>
      <c r="D510" s="17" t="s">
        <v>186</v>
      </c>
      <c r="E510" s="141"/>
      <c r="F510" s="145"/>
      <c r="G510" s="149"/>
      <c r="H510" s="80"/>
      <c r="I510" s="99"/>
    </row>
    <row r="511" spans="2:9" ht="12.75">
      <c r="B511" s="69">
        <v>32391</v>
      </c>
      <c r="C511" s="17"/>
      <c r="D511" s="17"/>
      <c r="E511" s="141"/>
      <c r="F511" s="145"/>
      <c r="G511" s="149">
        <v>1250</v>
      </c>
      <c r="H511" s="80"/>
      <c r="I511" s="99"/>
    </row>
    <row r="512" spans="2:9" ht="25.5">
      <c r="B512" s="69">
        <v>32411</v>
      </c>
      <c r="C512" s="17"/>
      <c r="D512" s="103" t="s">
        <v>163</v>
      </c>
      <c r="E512" s="141">
        <v>40000</v>
      </c>
      <c r="F512" s="145">
        <v>40000</v>
      </c>
      <c r="G512" s="149"/>
      <c r="H512" s="80"/>
      <c r="I512" s="99">
        <f t="shared" si="18"/>
        <v>0</v>
      </c>
    </row>
    <row r="513" spans="2:9" ht="12.75">
      <c r="B513" s="69">
        <v>3293</v>
      </c>
      <c r="C513" s="17"/>
      <c r="D513" s="103" t="s">
        <v>21</v>
      </c>
      <c r="E513" s="141">
        <v>25948</v>
      </c>
      <c r="F513" s="145">
        <v>25948</v>
      </c>
      <c r="G513" s="149"/>
      <c r="H513" s="80"/>
      <c r="I513" s="99">
        <f t="shared" si="18"/>
        <v>0</v>
      </c>
    </row>
    <row r="514" spans="2:9" ht="12.75">
      <c r="B514" s="69">
        <v>32999</v>
      </c>
      <c r="C514" s="17"/>
      <c r="D514" s="17" t="s">
        <v>164</v>
      </c>
      <c r="E514" s="142">
        <v>20000</v>
      </c>
      <c r="F514" s="145">
        <v>20000</v>
      </c>
      <c r="G514" s="149"/>
      <c r="H514" s="80"/>
      <c r="I514" s="99">
        <f t="shared" si="18"/>
        <v>0</v>
      </c>
    </row>
    <row r="515" spans="2:9" ht="13.5" thickBot="1">
      <c r="B515" s="71"/>
      <c r="C515" s="72"/>
      <c r="D515" s="72" t="s">
        <v>110</v>
      </c>
      <c r="E515" s="143">
        <f>SUM(E503:E514)</f>
        <v>145948</v>
      </c>
      <c r="F515" s="138">
        <f>SUM(F503:F514)</f>
        <v>148948</v>
      </c>
      <c r="G515" s="150">
        <f>SUM(G503:G514)</f>
        <v>1718.4</v>
      </c>
      <c r="H515" s="80"/>
      <c r="I515" s="99">
        <f t="shared" si="18"/>
        <v>1.1536912210972958</v>
      </c>
    </row>
    <row r="516" spans="4:9" ht="12.75">
      <c r="D516" s="5"/>
      <c r="F516" s="43"/>
      <c r="I516" s="14"/>
    </row>
    <row r="517" spans="2:9" ht="12.75">
      <c r="B517" s="1"/>
      <c r="C517" s="1"/>
      <c r="D517" s="59" t="s">
        <v>177</v>
      </c>
      <c r="E517" s="42">
        <v>148948</v>
      </c>
      <c r="F517" s="10"/>
      <c r="I517" s="13"/>
    </row>
    <row r="518" spans="2:9" ht="12.75">
      <c r="B518" s="1"/>
      <c r="C518" s="1"/>
      <c r="D518" s="59" t="s">
        <v>190</v>
      </c>
      <c r="E518" s="42">
        <v>-1718.4</v>
      </c>
      <c r="F518" s="10"/>
      <c r="I518" s="13"/>
    </row>
    <row r="519" spans="2:9" ht="12.75">
      <c r="B519" s="1"/>
      <c r="C519" s="1"/>
      <c r="D519" s="81" t="s">
        <v>189</v>
      </c>
      <c r="E519" s="82">
        <f>E517+E518</f>
        <v>147229.6</v>
      </c>
      <c r="F519" s="10"/>
      <c r="I519" s="13"/>
    </row>
    <row r="520" ht="12.75">
      <c r="F520" s="10"/>
    </row>
    <row r="523" spans="3:8" ht="12.75">
      <c r="C523" s="338" t="s">
        <v>261</v>
      </c>
      <c r="D523" s="338"/>
      <c r="E523" s="338"/>
      <c r="F523" s="338"/>
      <c r="G523" s="338"/>
      <c r="H523" s="338"/>
    </row>
    <row r="524" spans="3:8" ht="12.75">
      <c r="C524" s="338" t="s">
        <v>266</v>
      </c>
      <c r="D524" s="338"/>
      <c r="E524" s="338"/>
      <c r="F524" s="338"/>
      <c r="G524" s="338"/>
      <c r="H524" s="338"/>
    </row>
    <row r="525" spans="2:7" ht="12.75">
      <c r="B525" s="18"/>
      <c r="G525" s="18" t="s">
        <v>258</v>
      </c>
    </row>
    <row r="526" spans="7:8" ht="12.75">
      <c r="G526" s="338" t="s">
        <v>259</v>
      </c>
      <c r="H526" s="338"/>
    </row>
    <row r="527" spans="7:8" ht="12.75">
      <c r="G527" s="105"/>
      <c r="H527" s="105"/>
    </row>
  </sheetData>
  <sheetProtection/>
  <mergeCells count="29">
    <mergeCell ref="B6:C6"/>
    <mergeCell ref="B7:C7"/>
    <mergeCell ref="J161:K161"/>
    <mergeCell ref="B237:I237"/>
    <mergeCell ref="D9:I9"/>
    <mergeCell ref="D10:I10"/>
    <mergeCell ref="D8:I8"/>
    <mergeCell ref="B236:I236"/>
    <mergeCell ref="G169:H169"/>
    <mergeCell ref="E13:I13"/>
    <mergeCell ref="G233:L233"/>
    <mergeCell ref="B125:J125"/>
    <mergeCell ref="C524:H524"/>
    <mergeCell ref="G526:H526"/>
    <mergeCell ref="D177:E177"/>
    <mergeCell ref="D7:I7"/>
    <mergeCell ref="C166:H166"/>
    <mergeCell ref="C167:H167"/>
    <mergeCell ref="C523:H523"/>
    <mergeCell ref="B281:C281"/>
    <mergeCell ref="B498:C498"/>
    <mergeCell ref="B419:C419"/>
    <mergeCell ref="B397:C397"/>
    <mergeCell ref="B178:C178"/>
    <mergeCell ref="B202:C202"/>
    <mergeCell ref="B316:C316"/>
    <mergeCell ref="B344:C344"/>
    <mergeCell ref="B444:C444"/>
    <mergeCell ref="B484:C48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I11" sqref="I11"/>
    </sheetView>
  </sheetViews>
  <sheetFormatPr defaultColWidth="9.140625" defaultRowHeight="12.75"/>
  <sheetData>
    <row r="4" spans="2:5" ht="12.75">
      <c r="B4" s="18"/>
      <c r="C4" s="18"/>
      <c r="D4" s="18"/>
      <c r="E4" s="18"/>
    </row>
    <row r="5" ht="12.75">
      <c r="D5" s="18"/>
    </row>
    <row r="6" ht="12.75">
      <c r="D6" s="18"/>
    </row>
    <row r="7" ht="12.75">
      <c r="D7" s="18"/>
    </row>
    <row r="8" ht="12.75">
      <c r="D8" s="18"/>
    </row>
    <row r="9" ht="12.75">
      <c r="D9" s="18"/>
    </row>
    <row r="10" ht="12.75">
      <c r="D10" s="18"/>
    </row>
    <row r="11" ht="12.75">
      <c r="D11" s="18"/>
    </row>
    <row r="12" ht="12.75">
      <c r="D1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 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</dc:creator>
  <cp:keywords/>
  <dc:description/>
  <cp:lastModifiedBy>Marija</cp:lastModifiedBy>
  <cp:lastPrinted>2022-02-23T11:42:18Z</cp:lastPrinted>
  <dcterms:created xsi:type="dcterms:W3CDTF">2005-11-22T10:01:08Z</dcterms:created>
  <dcterms:modified xsi:type="dcterms:W3CDTF">2022-03-02T09:16:01Z</dcterms:modified>
  <cp:category/>
  <cp:version/>
  <cp:contentType/>
  <cp:contentStatus/>
</cp:coreProperties>
</file>