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300" windowHeight="6288" activeTab="1"/>
  </bookViews>
  <sheets>
    <sheet name="Opći dio" sheetId="1" r:id="rId1"/>
    <sheet name="Financijski plan" sheetId="2" r:id="rId2"/>
    <sheet name="Projekcije" sheetId="3" r:id="rId3"/>
  </sheets>
  <definedNames/>
  <calcPr fullCalcOnLoad="1"/>
</workbook>
</file>

<file path=xl/sharedStrings.xml><?xml version="1.0" encoding="utf-8"?>
<sst xmlns="http://schemas.openxmlformats.org/spreadsheetml/2006/main" count="555" uniqueCount="251">
  <si>
    <t>REPUBLIKA HRVATSKA</t>
  </si>
  <si>
    <t>MINISTARSTVO ZNANOSTI  I ŠPORTA</t>
  </si>
  <si>
    <t>GRAD ČAKOVEC</t>
  </si>
  <si>
    <t>III. OSNOVNA ŠKOLA ČAKOVEC</t>
  </si>
  <si>
    <t>PRIHODI I PRIMICI</t>
  </si>
  <si>
    <t>Naziv računa</t>
  </si>
  <si>
    <t xml:space="preserve">                              </t>
  </si>
  <si>
    <t>Donacije</t>
  </si>
  <si>
    <t xml:space="preserve">                               -Grad</t>
  </si>
  <si>
    <t xml:space="preserve">                              - Županija</t>
  </si>
  <si>
    <t>Prihodi od prodaje stanova</t>
  </si>
  <si>
    <t>UKUPNI PRIHODI</t>
  </si>
  <si>
    <t>Doprinosi na plaće</t>
  </si>
  <si>
    <t>Ostali rashodi za zaposlene</t>
  </si>
  <si>
    <t>Službena putovanja</t>
  </si>
  <si>
    <t>Uredski i ostali materijal</t>
  </si>
  <si>
    <t>Energija</t>
  </si>
  <si>
    <t>Materijal za tekuće održavanje</t>
  </si>
  <si>
    <t>Sitni inventar</t>
  </si>
  <si>
    <t>Računalne usluge</t>
  </si>
  <si>
    <t>Ostale usluge</t>
  </si>
  <si>
    <t>Reprezentacija</t>
  </si>
  <si>
    <t>Članarine</t>
  </si>
  <si>
    <t>Bankarske usluge</t>
  </si>
  <si>
    <t>Zatezna kamata</t>
  </si>
  <si>
    <t>Uredska oprema inamještaj</t>
  </si>
  <si>
    <t>Seminari i savjetovanja</t>
  </si>
  <si>
    <t>Intelektualne usluge</t>
  </si>
  <si>
    <t>UKUPNO:</t>
  </si>
  <si>
    <t>Temeljem članka 14. Stavka 4. Zakona o proračunu (N.N.96/03.) ravnateljica škole</t>
  </si>
  <si>
    <t xml:space="preserve"> IZMJENA I DOPUNA FINANCIJSKOG PLANA ZA 2005. GODINU</t>
  </si>
  <si>
    <t>PLAN NABAVE DUGOTRAJNE IMOVINE</t>
  </si>
  <si>
    <t>Naknade za prijevoz</t>
  </si>
  <si>
    <t>Ostali nespomenuti rashodi</t>
  </si>
  <si>
    <t>Ostali nespom. prihodi</t>
  </si>
  <si>
    <t>Mirjana Friganović, prof.  donosi</t>
  </si>
  <si>
    <t>SVEUKUPNO:</t>
  </si>
  <si>
    <t>Usluge tekućeg i invest. odr.</t>
  </si>
  <si>
    <t>Usluge telefona, pošte i prijevoza</t>
  </si>
  <si>
    <t>IZDACI</t>
  </si>
  <si>
    <t>IZDACI ZA DUGOTRAJNU IMOVINU</t>
  </si>
  <si>
    <t>Prihodi iz proračuna</t>
  </si>
  <si>
    <t>Namirnice</t>
  </si>
  <si>
    <t>Ostali nespomenuti financijski r.</t>
  </si>
  <si>
    <t>Ravnateljica škole:</t>
  </si>
  <si>
    <t>Kamate na dep. po viđ.</t>
  </si>
  <si>
    <t>Komunalna usluga</t>
  </si>
  <si>
    <t>Pristojbe i naknade</t>
  </si>
  <si>
    <t>Knjige</t>
  </si>
  <si>
    <t>Naknade troškova zaposlenima</t>
  </si>
  <si>
    <t>Službena radna odjeća i obuća</t>
  </si>
  <si>
    <t>Izdaci za materijal i energiju</t>
  </si>
  <si>
    <t>Rashodi za usluge</t>
  </si>
  <si>
    <t>Donacije- tekuće</t>
  </si>
  <si>
    <t>Donacije - kapitalne</t>
  </si>
  <si>
    <t>Račun i rač. plana</t>
  </si>
  <si>
    <t>Prihodi po posebnim propisima</t>
  </si>
  <si>
    <t>Prihodi od imovine</t>
  </si>
  <si>
    <t xml:space="preserve">Donacije </t>
  </si>
  <si>
    <t>Prihodi od grada</t>
  </si>
  <si>
    <t>Decentralizirane funkcije</t>
  </si>
  <si>
    <t>Produženi boravak</t>
  </si>
  <si>
    <t>Sufinanciranje cijene usluge</t>
  </si>
  <si>
    <t>Prihodi s osnove osiguranja (štete)</t>
  </si>
  <si>
    <t>Ostali nespomenuti prihodi  (upl.)</t>
  </si>
  <si>
    <t xml:space="preserve">Ostali prihodi </t>
  </si>
  <si>
    <t>Prihodi poslovanja</t>
  </si>
  <si>
    <t>Rashodi poslovanja</t>
  </si>
  <si>
    <t>Rashodi za zaposlene</t>
  </si>
  <si>
    <t>Materijalni rashodi</t>
  </si>
  <si>
    <t>Usluge promodžbe i informiranja</t>
  </si>
  <si>
    <t>Nak. troš.osobama izvan r. od.</t>
  </si>
  <si>
    <t xml:space="preserve">Ostali rashodi </t>
  </si>
  <si>
    <t>RASPOLOŽIV VIŠAK U SLJEDEĆEM RAZDOBLJU</t>
  </si>
  <si>
    <t>Zakupnine i najamnine</t>
  </si>
  <si>
    <t>Prihodi od zakupa i iznajmljivanja im</t>
  </si>
  <si>
    <t>Prihodi od prodaje proiz. i robe i pruženih usluga</t>
  </si>
  <si>
    <t>Ostale naknade troškove zaposlenima</t>
  </si>
  <si>
    <t>Ostali nspom. rashodi</t>
  </si>
  <si>
    <t>Uređaji, strojevi i oprema za ostale namjene</t>
  </si>
  <si>
    <t>OstalifFinancijski izdaci</t>
  </si>
  <si>
    <t>Predsjednica Školskog odbora:</t>
  </si>
  <si>
    <t>Ana Jeđud</t>
  </si>
  <si>
    <t>Plaće za zaposlene za red. Rad</t>
  </si>
  <si>
    <t>Plaće za prekovremeni rad</t>
  </si>
  <si>
    <t>Plaće za posebne uvjete</t>
  </si>
  <si>
    <t>Tekuće pomoći od izvanprpračunskih korisnika</t>
  </si>
  <si>
    <t>Tekuće pomoći iz nenadležnog proračuna</t>
  </si>
  <si>
    <t>Plaće bruto</t>
  </si>
  <si>
    <t>tekući prijenosi između prorač. Korisnika istog  proračuna</t>
  </si>
  <si>
    <t>ulaganje u računalne programa</t>
  </si>
  <si>
    <t>VIŠAK PRIHODA IZ PRETHODNE GODINE</t>
  </si>
  <si>
    <t>Ostali prihodi za posebne namjene</t>
  </si>
  <si>
    <t>Tekuće pomoći iz proračuna JLStemeljem prijenosa EU sredstava</t>
  </si>
  <si>
    <t xml:space="preserve">Ostale naknade građanima i kućanstvima </t>
  </si>
  <si>
    <t>Prihodi za nabavu kap. Im.</t>
  </si>
  <si>
    <t>Oprema za održavanje i zaštitu</t>
  </si>
  <si>
    <t>Kapitalne pomoći iz nenadležnog proračuna</t>
  </si>
  <si>
    <t>Prihodi od iznajmljivanja</t>
  </si>
  <si>
    <t>Naknade za rad predstavničkih  i izvršnih tijela i sl.</t>
  </si>
  <si>
    <t>licence</t>
  </si>
  <si>
    <t>Komunikacijska oprema</t>
  </si>
  <si>
    <t>program školstva</t>
  </si>
  <si>
    <t>Prihodi od prodaje</t>
  </si>
  <si>
    <t>Zdravsrvene i laborat.  usluge</t>
  </si>
  <si>
    <t>Pomoći iz inozemstva i subjekata unutar općeg proračuna</t>
  </si>
  <si>
    <t>pomoćnici u nastavi</t>
  </si>
  <si>
    <t>školstvo</t>
  </si>
  <si>
    <t>Premija osiguranja</t>
  </si>
  <si>
    <t>Licence</t>
  </si>
  <si>
    <t>Nataša Hajdinjak, mag.prim educ.</t>
  </si>
  <si>
    <t xml:space="preserve"> </t>
  </si>
  <si>
    <t>Dopr za obavezno zdr. osig.</t>
  </si>
  <si>
    <t>Dopr. za zapošljavanje</t>
  </si>
  <si>
    <t>Naknada za prijevoz</t>
  </si>
  <si>
    <t>Ukupno</t>
  </si>
  <si>
    <t>Ukupno prihodi</t>
  </si>
  <si>
    <t>intlektualne i osobne usluge</t>
  </si>
  <si>
    <t>Naknada troškova osobama izvan radnog odnosa</t>
  </si>
  <si>
    <t>Ostale naknade za rad</t>
  </si>
  <si>
    <t>Premije osiguranja</t>
  </si>
  <si>
    <t>bankarske usluge</t>
  </si>
  <si>
    <t>Naknade građanima u novcu</t>
  </si>
  <si>
    <t>Naknade građanima u naturi</t>
  </si>
  <si>
    <t>Uredska oprema i namještaj</t>
  </si>
  <si>
    <t>Sportska i glazbena oprema</t>
  </si>
  <si>
    <t>Uredski materijal</t>
  </si>
  <si>
    <t>sitni inventar</t>
  </si>
  <si>
    <t>Rashodi za financiranje redovne djelatnosti</t>
  </si>
  <si>
    <t>Kapitalne pomoći iz nadležnog proračuna</t>
  </si>
  <si>
    <t>Stručno usavršavanje</t>
  </si>
  <si>
    <t>Mat. I dijelovi za inves. I tek održ.</t>
  </si>
  <si>
    <t>Službena i radna odjeća i obuća</t>
  </si>
  <si>
    <t>Usluge tek. I invest. Održ.</t>
  </si>
  <si>
    <t>Usluge promidžbe  i infor,</t>
  </si>
  <si>
    <t>Komun alne usluge</t>
  </si>
  <si>
    <t>Zakupnine i najmanine</t>
  </si>
  <si>
    <t>Zd. I vet. Usluge</t>
  </si>
  <si>
    <t>Ostale naknade troškova zaposl.</t>
  </si>
  <si>
    <t>Zatezne kamate</t>
  </si>
  <si>
    <t>Sufinanciranje  roditelja</t>
  </si>
  <si>
    <t>Grad Čakovec</t>
  </si>
  <si>
    <t>PRIHODI UKUPNO</t>
  </si>
  <si>
    <t>Mat. I dijelovi za tek. I invest. Održ.</t>
  </si>
  <si>
    <t>Materijal i sirovine</t>
  </si>
  <si>
    <t>Grad Čakovec - ostalo</t>
  </si>
  <si>
    <t>Matrijal i sorovine</t>
  </si>
  <si>
    <t>DONACIJE</t>
  </si>
  <si>
    <t>Oprema za ostale namjene</t>
  </si>
  <si>
    <t>Bruto plaće</t>
  </si>
  <si>
    <t>TEKUĆI PLAN</t>
  </si>
  <si>
    <t>INDEKS U ODNOSU NA PLAN</t>
  </si>
  <si>
    <t>PROGRAM PRODUŽENOG BORAVKA</t>
  </si>
  <si>
    <t>Pomoći od izvanpror. Korisnika</t>
  </si>
  <si>
    <t>Tekući prijeosi temeljem EU sred.</t>
  </si>
  <si>
    <t>Prihodi iz nadležnog proračuna</t>
  </si>
  <si>
    <t>Projekt prehrane</t>
  </si>
  <si>
    <t>Materijal isirovine</t>
  </si>
  <si>
    <t>Plaće</t>
  </si>
  <si>
    <t>pomoćnici ukupno</t>
  </si>
  <si>
    <t>Vlasiti prihodi i donacije</t>
  </si>
  <si>
    <t xml:space="preserve">Prihodi od prodaje proizvoda </t>
  </si>
  <si>
    <t>Prihodi od pruženih usluga</t>
  </si>
  <si>
    <t>Tekuće donacije</t>
  </si>
  <si>
    <t>Kapitalne donacije</t>
  </si>
  <si>
    <t>Prodaja stanova</t>
  </si>
  <si>
    <t>ulag. U rač. Prog.</t>
  </si>
  <si>
    <t>Sitn i inventar</t>
  </si>
  <si>
    <t>Ostali nesp. Rashodi</t>
  </si>
  <si>
    <t>Projekt Erazmus +</t>
  </si>
  <si>
    <t>Naknada za smještaj</t>
  </si>
  <si>
    <t>Naknada za prijevoz u inoz.</t>
  </si>
  <si>
    <t>Ostali rashodi sl. puz.</t>
  </si>
  <si>
    <t>Naknad tr. Sl. puta osobama izvan r.o.</t>
  </si>
  <si>
    <t>ostali nesp. Rashodi posl.</t>
  </si>
  <si>
    <t>ostali prihodi</t>
  </si>
  <si>
    <t>Knjige- udžbenici</t>
  </si>
  <si>
    <t>Knjige-  str lit.</t>
  </si>
  <si>
    <t>Izvor financirana 52 - nenadležni proračun</t>
  </si>
  <si>
    <t>Naknade za rad povjerenstava i slično</t>
  </si>
  <si>
    <t>Usluge tekućeg i invest. Održavanja</t>
  </si>
  <si>
    <t>Zdravstvene usluge</t>
  </si>
  <si>
    <t>Pomoćnici u nastavi 2020/21</t>
  </si>
  <si>
    <t>Pomoći EU - šk. Shema</t>
  </si>
  <si>
    <t>Nenadl. Proračun - školska shema</t>
  </si>
  <si>
    <t>Namirnice shema</t>
  </si>
  <si>
    <t>Namirnice - ostalo</t>
  </si>
  <si>
    <t>Izvor financiranja 52 - Plaće</t>
  </si>
  <si>
    <t>Osatli nespomenuti rashodi poslovanja</t>
  </si>
  <si>
    <t>Uplate učenika za časop, izlete, predstave i sl</t>
  </si>
  <si>
    <t>višak/ manjak preneseni</t>
  </si>
  <si>
    <t>Tekuće pomoći iz državnog proračuna</t>
  </si>
  <si>
    <t>lience</t>
  </si>
  <si>
    <t>Kamata na sredstva na žr</t>
  </si>
  <si>
    <t>sportska i glazbena oprema</t>
  </si>
  <si>
    <t>Uredsli materijal i ostali</t>
  </si>
  <si>
    <t>Tekući plan 2020.</t>
  </si>
  <si>
    <t>preneseni višak</t>
  </si>
  <si>
    <t>Raspoloživi iznos u 2020.</t>
  </si>
  <si>
    <t>Preneseni višak</t>
  </si>
  <si>
    <t>Matrijal i sirovine</t>
  </si>
  <si>
    <t>VIŠAK/ MANJAK PRIHODA</t>
  </si>
  <si>
    <t>višak/manjak za prijenos</t>
  </si>
  <si>
    <t>višak/ manjak  u izvješ. razdoblju</t>
  </si>
  <si>
    <t>Nenadležni proračun - županija</t>
  </si>
  <si>
    <t>Istrumenti uređaji i strojevi</t>
  </si>
  <si>
    <t>Dec. funkcije</t>
  </si>
  <si>
    <t>Troškovi sl. putovanja</t>
  </si>
  <si>
    <t>Komunulne usluge</t>
  </si>
  <si>
    <t>Oprema za grijanje, ventil. I hlađenje</t>
  </si>
  <si>
    <t>Školstvo 051 /061/071</t>
  </si>
  <si>
    <t xml:space="preserve"> EKONOMSKA KLASIFIKACIJA</t>
  </si>
  <si>
    <t>Tekuće pomoći iz nenadležnog proračuna - županija</t>
  </si>
  <si>
    <t>1. Izmjene financijskog plana za 2020. godinu</t>
  </si>
  <si>
    <t>Financijski plan za 2021.</t>
  </si>
  <si>
    <t>Pomoćnici u nastavi 2021/22</t>
  </si>
  <si>
    <t>Planirano za 2021.</t>
  </si>
  <si>
    <t>Financijski plan  po izvorima i  aktivnostima</t>
  </si>
  <si>
    <t xml:space="preserve">IZMJENE I DOPUNE FINANCIJSKOG PLANA III. OSNOVNE ŠKOLE ČAKOVEC  ZA 2020. GODINU                                                                                                                           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</si>
  <si>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</si>
  <si>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</si>
  <si>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</si>
  <si>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</si>
  <si>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</si>
  <si>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</si>
  <si>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</si>
  <si>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Izvorni plan za 2021.</t>
  </si>
  <si>
    <t>Projekcija za 2022.</t>
  </si>
  <si>
    <t>Projekcija za 2023.</t>
  </si>
  <si>
    <t>Izvorni plan 2021.</t>
  </si>
  <si>
    <t xml:space="preserve"> financijski plana za 2021. godinu</t>
  </si>
  <si>
    <t>jekcije</t>
  </si>
  <si>
    <t>Izvor</t>
  </si>
  <si>
    <t>Tekući plan 2021.</t>
  </si>
  <si>
    <t>Materijalni i financijski rashodirashodi</t>
  </si>
  <si>
    <t>Rashodi za nabavuproizvedene dugotrajne imovine</t>
  </si>
  <si>
    <t>Aktivnost</t>
  </si>
  <si>
    <t>Prihodi od prodaje proizvedene dugotrajne imovine</t>
  </si>
  <si>
    <t>Prihodi od prodaje proiz. i robe i pruženih usluga i donacija</t>
  </si>
  <si>
    <t>1035A103501Produženi boravak</t>
  </si>
  <si>
    <t>1035A103509 Pomoćnici 20/21</t>
  </si>
  <si>
    <t>1035A103511 Pomoćnici 21/22</t>
  </si>
  <si>
    <t>1035A103512 Plaće i ostala materijalna prava</t>
  </si>
  <si>
    <t>1024A102401 Materijalni i financijski izdaci</t>
  </si>
  <si>
    <t>1035A103502 Progami školstva</t>
  </si>
  <si>
    <t>Naknade građanima i kućanstvima</t>
  </si>
  <si>
    <t>1035A103505 Projekt osiguranje prehrane</t>
  </si>
  <si>
    <t>1035A103509 Pomoćnici 21/22</t>
  </si>
  <si>
    <t>ukupno</t>
  </si>
  <si>
    <t>Projekcije za 2022. i 2023. godinu</t>
  </si>
  <si>
    <t>Financijski plan razmatran je i usvojen na elektronskoj  sjednici Školskog odbora održanoj od 01. 12. do  8.12.2020.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</si>
</sst>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#,##0.00\ &quot;kn&quot;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4" fontId="1" fillId="0" borderId="10" xfId="57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wrapText="1"/>
    </xf>
    <xf numFmtId="4" fontId="1" fillId="0" borderId="0" xfId="0" applyNumberFormat="1" applyFont="1" applyAlignment="1">
      <alignment/>
    </xf>
    <xf numFmtId="4" fontId="1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164" fontId="1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164" fontId="1" fillId="0" borderId="11" xfId="0" applyNumberFormat="1" applyFont="1" applyBorder="1" applyAlignment="1">
      <alignment vertical="center"/>
    </xf>
    <xf numFmtId="164" fontId="1" fillId="0" borderId="22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4" fontId="0" fillId="0" borderId="24" xfId="0" applyNumberFormat="1" applyBorder="1" applyAlignment="1">
      <alignment/>
    </xf>
    <xf numFmtId="164" fontId="0" fillId="0" borderId="22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10" xfId="0" applyNumberFormat="1" applyFont="1" applyBorder="1" applyAlignment="1">
      <alignment horizontal="left" wrapText="1"/>
    </xf>
    <xf numFmtId="3" fontId="0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4" fontId="0" fillId="0" borderId="26" xfId="0" applyNumberForma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5" xfId="0" applyNumberFormat="1" applyFont="1" applyBorder="1" applyAlignment="1">
      <alignment wrapText="1"/>
    </xf>
    <xf numFmtId="3" fontId="1" fillId="0" borderId="25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1" xfId="0" applyNumberForma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27" xfId="0" applyFill="1" applyBorder="1" applyAlignment="1">
      <alignment/>
    </xf>
    <xf numFmtId="0" fontId="1" fillId="0" borderId="28" xfId="0" applyFont="1" applyFill="1" applyBorder="1" applyAlignment="1">
      <alignment/>
    </xf>
    <xf numFmtId="4" fontId="0" fillId="0" borderId="29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3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4" fontId="1" fillId="0" borderId="32" xfId="0" applyNumberFormat="1" applyFont="1" applyBorder="1" applyAlignment="1">
      <alignment horizontal="left" wrapText="1"/>
    </xf>
    <xf numFmtId="0" fontId="0" fillId="0" borderId="33" xfId="0" applyFont="1" applyBorder="1" applyAlignment="1">
      <alignment/>
    </xf>
    <xf numFmtId="4" fontId="0" fillId="0" borderId="34" xfId="0" applyNumberFormat="1" applyBorder="1" applyAlignment="1">
      <alignment/>
    </xf>
    <xf numFmtId="0" fontId="0" fillId="0" borderId="33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38" xfId="0" applyFont="1" applyBorder="1" applyAlignment="1">
      <alignment/>
    </xf>
    <xf numFmtId="4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left" wrapText="1"/>
    </xf>
    <xf numFmtId="4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4" fontId="1" fillId="0" borderId="10" xfId="0" applyNumberFormat="1" applyFont="1" applyBorder="1" applyAlignment="1">
      <alignment horizontal="left" wrapText="1"/>
    </xf>
    <xf numFmtId="0" fontId="1" fillId="0" borderId="23" xfId="0" applyFont="1" applyBorder="1" applyAlignment="1">
      <alignment wrapText="1"/>
    </xf>
    <xf numFmtId="0" fontId="0" fillId="0" borderId="22" xfId="0" applyFont="1" applyBorder="1" applyAlignment="1">
      <alignment/>
    </xf>
    <xf numFmtId="4" fontId="0" fillId="0" borderId="22" xfId="0" applyNumberFormat="1" applyBorder="1" applyAlignment="1">
      <alignment/>
    </xf>
    <xf numFmtId="0" fontId="1" fillId="0" borderId="13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42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left" wrapText="1"/>
    </xf>
    <xf numFmtId="0" fontId="0" fillId="0" borderId="30" xfId="0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1" fillId="33" borderId="22" xfId="0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25" xfId="0" applyFont="1" applyBorder="1" applyAlignment="1">
      <alignment/>
    </xf>
    <xf numFmtId="3" fontId="0" fillId="0" borderId="11" xfId="0" applyNumberFormat="1" applyBorder="1" applyAlignment="1">
      <alignment/>
    </xf>
    <xf numFmtId="4" fontId="0" fillId="35" borderId="0" xfId="0" applyNumberFormat="1" applyFill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43" xfId="0" applyFont="1" applyBorder="1" applyAlignment="1">
      <alignment/>
    </xf>
    <xf numFmtId="4" fontId="0" fillId="0" borderId="44" xfId="0" applyNumberFormat="1" applyBorder="1" applyAlignment="1">
      <alignment/>
    </xf>
    <xf numFmtId="0" fontId="0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0" fontId="1" fillId="0" borderId="0" xfId="0" applyFont="1" applyAlignment="1">
      <alignment vertical="center"/>
    </xf>
    <xf numFmtId="4" fontId="0" fillId="0" borderId="30" xfId="0" applyNumberFormat="1" applyBorder="1" applyAlignment="1">
      <alignment/>
    </xf>
    <xf numFmtId="0" fontId="0" fillId="0" borderId="25" xfId="0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3" fontId="0" fillId="0" borderId="20" xfId="0" applyNumberFormat="1" applyFill="1" applyBorder="1" applyAlignment="1">
      <alignment/>
    </xf>
    <xf numFmtId="4" fontId="1" fillId="0" borderId="46" xfId="0" applyNumberFormat="1" applyFont="1" applyBorder="1" applyAlignment="1">
      <alignment/>
    </xf>
    <xf numFmtId="4" fontId="1" fillId="0" borderId="47" xfId="0" applyNumberFormat="1" applyFont="1" applyBorder="1" applyAlignment="1">
      <alignment/>
    </xf>
    <xf numFmtId="0" fontId="1" fillId="36" borderId="24" xfId="0" applyFont="1" applyFill="1" applyBorder="1" applyAlignment="1">
      <alignment wrapText="1"/>
    </xf>
    <xf numFmtId="0" fontId="1" fillId="37" borderId="22" xfId="0" applyFont="1" applyFill="1" applyBorder="1" applyAlignment="1">
      <alignment wrapText="1"/>
    </xf>
    <xf numFmtId="0" fontId="1" fillId="37" borderId="19" xfId="0" applyFont="1" applyFill="1" applyBorder="1" applyAlignment="1">
      <alignment/>
    </xf>
    <xf numFmtId="0" fontId="1" fillId="37" borderId="26" xfId="0" applyFont="1" applyFill="1" applyBorder="1" applyAlignment="1">
      <alignment/>
    </xf>
    <xf numFmtId="0" fontId="1" fillId="37" borderId="48" xfId="0" applyFont="1" applyFill="1" applyBorder="1" applyAlignment="1">
      <alignment/>
    </xf>
    <xf numFmtId="0" fontId="1" fillId="37" borderId="24" xfId="0" applyFont="1" applyFill="1" applyBorder="1" applyAlignment="1">
      <alignment wrapText="1"/>
    </xf>
    <xf numFmtId="0" fontId="1" fillId="37" borderId="48" xfId="0" applyFont="1" applyFill="1" applyBorder="1" applyAlignment="1">
      <alignment vertical="center" wrapText="1"/>
    </xf>
    <xf numFmtId="0" fontId="1" fillId="37" borderId="17" xfId="0" applyFont="1" applyFill="1" applyBorder="1" applyAlignment="1">
      <alignment wrapText="1"/>
    </xf>
    <xf numFmtId="0" fontId="1" fillId="37" borderId="24" xfId="0" applyFont="1" applyFill="1" applyBorder="1" applyAlignment="1">
      <alignment/>
    </xf>
    <xf numFmtId="0" fontId="1" fillId="37" borderId="10" xfId="0" applyFont="1" applyFill="1" applyBorder="1" applyAlignment="1">
      <alignment wrapText="1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vertical="center" wrapText="1"/>
    </xf>
    <xf numFmtId="0" fontId="1" fillId="37" borderId="13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7" borderId="12" xfId="0" applyFont="1" applyFill="1" applyBorder="1" applyAlignment="1">
      <alignment wrapText="1"/>
    </xf>
    <xf numFmtId="0" fontId="0" fillId="37" borderId="13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8" xfId="0" applyFill="1" applyBorder="1" applyAlignment="1">
      <alignment/>
    </xf>
    <xf numFmtId="0" fontId="1" fillId="36" borderId="12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ill="1" applyAlignment="1">
      <alignment/>
    </xf>
    <xf numFmtId="0" fontId="1" fillId="37" borderId="10" xfId="0" applyFont="1" applyFill="1" applyBorder="1" applyAlignment="1">
      <alignment wrapText="1"/>
    </xf>
    <xf numFmtId="0" fontId="1" fillId="37" borderId="24" xfId="0" applyFont="1" applyFill="1" applyBorder="1" applyAlignment="1">
      <alignment wrapText="1"/>
    </xf>
    <xf numFmtId="0" fontId="1" fillId="37" borderId="18" xfId="0" applyFont="1" applyFill="1" applyBorder="1" applyAlignment="1">
      <alignment/>
    </xf>
    <xf numFmtId="0" fontId="0" fillId="37" borderId="49" xfId="0" applyFill="1" applyBorder="1" applyAlignment="1">
      <alignment/>
    </xf>
    <xf numFmtId="0" fontId="0" fillId="37" borderId="50" xfId="0" applyFill="1" applyBorder="1" applyAlignment="1">
      <alignment/>
    </xf>
    <xf numFmtId="0" fontId="0" fillId="37" borderId="50" xfId="0" applyFont="1" applyFill="1" applyBorder="1" applyAlignment="1">
      <alignment/>
    </xf>
    <xf numFmtId="0" fontId="1" fillId="37" borderId="45" xfId="0" applyFont="1" applyFill="1" applyBorder="1" applyAlignment="1">
      <alignment wrapText="1"/>
    </xf>
    <xf numFmtId="0" fontId="1" fillId="37" borderId="14" xfId="0" applyFont="1" applyFill="1" applyBorder="1" applyAlignment="1">
      <alignment wrapText="1"/>
    </xf>
    <xf numFmtId="0" fontId="1" fillId="37" borderId="15" xfId="0" applyFont="1" applyFill="1" applyBorder="1" applyAlignment="1">
      <alignment wrapText="1"/>
    </xf>
    <xf numFmtId="0" fontId="1" fillId="37" borderId="10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24" xfId="0" applyFont="1" applyFill="1" applyBorder="1" applyAlignment="1">
      <alignment wrapText="1"/>
    </xf>
    <xf numFmtId="0" fontId="1" fillId="36" borderId="29" xfId="0" applyFont="1" applyFill="1" applyBorder="1" applyAlignment="1">
      <alignment wrapText="1"/>
    </xf>
    <xf numFmtId="0" fontId="1" fillId="36" borderId="42" xfId="0" applyFont="1" applyFill="1" applyBorder="1" applyAlignment="1">
      <alignment wrapText="1"/>
    </xf>
    <xf numFmtId="0" fontId="1" fillId="36" borderId="50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2" fontId="1" fillId="36" borderId="10" xfId="0" applyNumberFormat="1" applyFont="1" applyFill="1" applyBorder="1" applyAlignment="1">
      <alignment wrapText="1"/>
    </xf>
    <xf numFmtId="0" fontId="1" fillId="36" borderId="10" xfId="0" applyFont="1" applyFill="1" applyBorder="1" applyAlignment="1">
      <alignment/>
    </xf>
    <xf numFmtId="0" fontId="0" fillId="36" borderId="51" xfId="0" applyFill="1" applyBorder="1" applyAlignment="1">
      <alignment/>
    </xf>
    <xf numFmtId="4" fontId="1" fillId="35" borderId="21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1" fillId="0" borderId="11" xfId="0" applyNumberFormat="1" applyFont="1" applyBorder="1" applyAlignment="1">
      <alignment vertical="center"/>
    </xf>
    <xf numFmtId="0" fontId="0" fillId="38" borderId="0" xfId="0" applyFill="1" applyAlignment="1">
      <alignment/>
    </xf>
    <xf numFmtId="0" fontId="1" fillId="38" borderId="12" xfId="0" applyFont="1" applyFill="1" applyBorder="1" applyAlignment="1">
      <alignment wrapText="1"/>
    </xf>
    <xf numFmtId="3" fontId="1" fillId="38" borderId="25" xfId="0" applyNumberFormat="1" applyFont="1" applyFill="1" applyBorder="1" applyAlignment="1">
      <alignment wrapText="1"/>
    </xf>
    <xf numFmtId="4" fontId="0" fillId="38" borderId="25" xfId="0" applyNumberFormat="1" applyFont="1" applyFill="1" applyBorder="1" applyAlignment="1">
      <alignment/>
    </xf>
    <xf numFmtId="4" fontId="1" fillId="38" borderId="25" xfId="0" applyNumberFormat="1" applyFont="1" applyFill="1" applyBorder="1" applyAlignment="1">
      <alignment/>
    </xf>
    <xf numFmtId="3" fontId="1" fillId="38" borderId="21" xfId="0" applyNumberFormat="1" applyFont="1" applyFill="1" applyBorder="1" applyAlignment="1">
      <alignment/>
    </xf>
    <xf numFmtId="4" fontId="0" fillId="38" borderId="21" xfId="0" applyNumberFormat="1" applyFill="1" applyBorder="1" applyAlignment="1">
      <alignment/>
    </xf>
    <xf numFmtId="4" fontId="1" fillId="38" borderId="21" xfId="0" applyNumberFormat="1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4" fontId="0" fillId="38" borderId="21" xfId="0" applyNumberFormat="1" applyFont="1" applyFill="1" applyBorder="1" applyAlignment="1">
      <alignment/>
    </xf>
    <xf numFmtId="3" fontId="1" fillId="38" borderId="10" xfId="0" applyNumberFormat="1" applyFont="1" applyFill="1" applyBorder="1" applyAlignment="1">
      <alignment/>
    </xf>
    <xf numFmtId="0" fontId="0" fillId="38" borderId="21" xfId="0" applyFill="1" applyBorder="1" applyAlignment="1">
      <alignment/>
    </xf>
    <xf numFmtId="3" fontId="1" fillId="38" borderId="24" xfId="0" applyNumberFormat="1" applyFont="1" applyFill="1" applyBorder="1" applyAlignment="1">
      <alignment horizontal="right"/>
    </xf>
    <xf numFmtId="3" fontId="0" fillId="38" borderId="0" xfId="0" applyNumberFormat="1" applyFill="1" applyBorder="1" applyAlignment="1">
      <alignment/>
    </xf>
    <xf numFmtId="3" fontId="1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1" fillId="38" borderId="0" xfId="0" applyFont="1" applyFill="1" applyBorder="1" applyAlignment="1">
      <alignment/>
    </xf>
    <xf numFmtId="3" fontId="1" fillId="38" borderId="11" xfId="0" applyNumberFormat="1" applyFont="1" applyFill="1" applyBorder="1" applyAlignment="1">
      <alignment/>
    </xf>
    <xf numFmtId="4" fontId="0" fillId="38" borderId="10" xfId="0" applyNumberForma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0" fillId="38" borderId="10" xfId="0" applyNumberFormat="1" applyFont="1" applyFill="1" applyBorder="1" applyAlignment="1">
      <alignment/>
    </xf>
    <xf numFmtId="3" fontId="1" fillId="38" borderId="14" xfId="0" applyNumberFormat="1" applyFont="1" applyFill="1" applyBorder="1" applyAlignment="1">
      <alignment/>
    </xf>
    <xf numFmtId="3" fontId="0" fillId="38" borderId="14" xfId="0" applyNumberFormat="1" applyFont="1" applyFill="1" applyBorder="1" applyAlignment="1">
      <alignment/>
    </xf>
    <xf numFmtId="4" fontId="0" fillId="38" borderId="0" xfId="0" applyNumberFormat="1" applyFont="1" applyFill="1" applyAlignment="1">
      <alignment/>
    </xf>
    <xf numFmtId="0" fontId="1" fillId="38" borderId="10" xfId="0" applyFont="1" applyFill="1" applyBorder="1" applyAlignment="1">
      <alignment/>
    </xf>
    <xf numFmtId="4" fontId="0" fillId="38" borderId="0" xfId="0" applyNumberFormat="1" applyFill="1" applyAlignment="1">
      <alignment/>
    </xf>
    <xf numFmtId="4" fontId="0" fillId="38" borderId="28" xfId="0" applyNumberFormat="1" applyFill="1" applyBorder="1" applyAlignment="1">
      <alignment/>
    </xf>
    <xf numFmtId="3" fontId="0" fillId="38" borderId="30" xfId="0" applyNumberFormat="1" applyFont="1" applyFill="1" applyBorder="1" applyAlignment="1">
      <alignment wrapText="1"/>
    </xf>
    <xf numFmtId="4" fontId="1" fillId="38" borderId="14" xfId="0" applyNumberFormat="1" applyFont="1" applyFill="1" applyBorder="1" applyAlignment="1">
      <alignment/>
    </xf>
    <xf numFmtId="4" fontId="1" fillId="38" borderId="18" xfId="0" applyNumberFormat="1" applyFont="1" applyFill="1" applyBorder="1" applyAlignment="1">
      <alignment/>
    </xf>
    <xf numFmtId="4" fontId="0" fillId="38" borderId="0" xfId="0" applyNumberFormat="1" applyFill="1" applyBorder="1" applyAlignment="1">
      <alignment/>
    </xf>
    <xf numFmtId="0" fontId="1" fillId="38" borderId="0" xfId="0" applyFont="1" applyFill="1" applyAlignment="1">
      <alignment/>
    </xf>
    <xf numFmtId="0" fontId="1" fillId="38" borderId="11" xfId="0" applyFont="1" applyFill="1" applyBorder="1" applyAlignment="1">
      <alignment/>
    </xf>
    <xf numFmtId="4" fontId="1" fillId="38" borderId="11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4" fontId="1" fillId="38" borderId="37" xfId="0" applyNumberFormat="1" applyFont="1" applyFill="1" applyBorder="1" applyAlignment="1">
      <alignment/>
    </xf>
    <xf numFmtId="4" fontId="1" fillId="38" borderId="25" xfId="0" applyNumberFormat="1" applyFont="1" applyFill="1" applyBorder="1" applyAlignment="1">
      <alignment/>
    </xf>
    <xf numFmtId="4" fontId="1" fillId="38" borderId="39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4" fontId="1" fillId="38" borderId="32" xfId="0" applyNumberFormat="1" applyFont="1" applyFill="1" applyBorder="1" applyAlignment="1">
      <alignment/>
    </xf>
    <xf numFmtId="0" fontId="0" fillId="38" borderId="22" xfId="0" applyFill="1" applyBorder="1" applyAlignment="1">
      <alignment/>
    </xf>
    <xf numFmtId="4" fontId="1" fillId="38" borderId="12" xfId="0" applyNumberFormat="1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8" borderId="10" xfId="0" applyFont="1" applyFill="1" applyBorder="1" applyAlignment="1">
      <alignment wrapText="1"/>
    </xf>
    <xf numFmtId="4" fontId="0" fillId="38" borderId="10" xfId="0" applyNumberFormat="1" applyFont="1" applyFill="1" applyBorder="1" applyAlignment="1">
      <alignment wrapText="1"/>
    </xf>
    <xf numFmtId="4" fontId="0" fillId="38" borderId="11" xfId="0" applyNumberFormat="1" applyFill="1" applyBorder="1" applyAlignment="1">
      <alignment/>
    </xf>
    <xf numFmtId="4" fontId="0" fillId="38" borderId="25" xfId="0" applyNumberFormat="1" applyFill="1" applyBorder="1" applyAlignment="1">
      <alignment/>
    </xf>
    <xf numFmtId="4" fontId="0" fillId="38" borderId="22" xfId="0" applyNumberFormat="1" applyFill="1" applyBorder="1" applyAlignment="1">
      <alignment/>
    </xf>
    <xf numFmtId="0" fontId="1" fillId="38" borderId="14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8" borderId="10" xfId="0" applyFont="1" applyFill="1" applyBorder="1" applyAlignment="1">
      <alignment/>
    </xf>
    <xf numFmtId="0" fontId="0" fillId="38" borderId="30" xfId="0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4" fontId="1" fillId="0" borderId="5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37" borderId="25" xfId="0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1" fillId="37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44" fontId="0" fillId="0" borderId="10" xfId="57" applyFont="1" applyBorder="1" applyAlignment="1">
      <alignment horizontal="left"/>
    </xf>
    <xf numFmtId="4" fontId="2" fillId="0" borderId="10" xfId="0" applyNumberFormat="1" applyFont="1" applyBorder="1" applyAlignment="1">
      <alignment horizontal="left" wrapText="1"/>
    </xf>
    <xf numFmtId="3" fontId="0" fillId="0" borderId="25" xfId="0" applyNumberFormat="1" applyFont="1" applyBorder="1" applyAlignment="1">
      <alignment wrapText="1"/>
    </xf>
    <xf numFmtId="3" fontId="0" fillId="0" borderId="25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1" fillId="0" borderId="28" xfId="0" applyFont="1" applyBorder="1" applyAlignment="1">
      <alignment/>
    </xf>
    <xf numFmtId="3" fontId="1" fillId="38" borderId="26" xfId="0" applyNumberFormat="1" applyFont="1" applyFill="1" applyBorder="1" applyAlignment="1">
      <alignment horizontal="right"/>
    </xf>
    <xf numFmtId="164" fontId="1" fillId="0" borderId="14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22" xfId="0" applyNumberFormat="1" applyBorder="1" applyAlignment="1">
      <alignment horizontal="right"/>
    </xf>
    <xf numFmtId="3" fontId="0" fillId="0" borderId="22" xfId="0" applyNumberFormat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1" fillId="37" borderId="0" xfId="0" applyFont="1" applyFill="1" applyBorder="1" applyAlignment="1">
      <alignment wrapText="1"/>
    </xf>
    <xf numFmtId="0" fontId="1" fillId="37" borderId="0" xfId="0" applyFont="1" applyFill="1" applyBorder="1" applyAlignment="1">
      <alignment/>
    </xf>
    <xf numFmtId="0" fontId="1" fillId="37" borderId="0" xfId="0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4" fontId="1" fillId="0" borderId="0" xfId="0" applyNumberFormat="1" applyFont="1" applyBorder="1" applyAlignment="1">
      <alignment/>
    </xf>
    <xf numFmtId="0" fontId="1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0" fillId="38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4" fontId="0" fillId="0" borderId="15" xfId="0" applyNumberFormat="1" applyFill="1" applyBorder="1" applyAlignment="1">
      <alignment/>
    </xf>
    <xf numFmtId="0" fontId="1" fillId="36" borderId="12" xfId="0" applyFont="1" applyFill="1" applyBorder="1" applyAlignment="1">
      <alignment wrapText="1"/>
    </xf>
    <xf numFmtId="0" fontId="0" fillId="37" borderId="13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53" xfId="0" applyFont="1" applyFill="1" applyBorder="1" applyAlignment="1">
      <alignment/>
    </xf>
    <xf numFmtId="0" fontId="0" fillId="37" borderId="52" xfId="0" applyFont="1" applyFill="1" applyBorder="1" applyAlignment="1">
      <alignment/>
    </xf>
    <xf numFmtId="0" fontId="1" fillId="37" borderId="12" xfId="0" applyFont="1" applyFill="1" applyBorder="1" applyAlignment="1">
      <alignment wrapText="1"/>
    </xf>
    <xf numFmtId="4" fontId="0" fillId="35" borderId="10" xfId="0" applyNumberForma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E13" sqref="E13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17.57421875" style="0" customWidth="1"/>
    <col min="4" max="4" width="16.28125" style="0" customWidth="1"/>
  </cols>
  <sheetData>
    <row r="1" ht="12.75">
      <c r="A1" t="s">
        <v>231</v>
      </c>
    </row>
    <row r="4" spans="1:6" ht="45" customHeight="1">
      <c r="A4" s="356" t="s">
        <v>218</v>
      </c>
      <c r="B4" s="356"/>
      <c r="C4" s="356"/>
      <c r="D4" s="356"/>
      <c r="E4" s="356"/>
      <c r="F4" s="356"/>
    </row>
    <row r="5" spans="1:6" ht="12.75">
      <c r="A5" s="286"/>
      <c r="B5" s="286"/>
      <c r="C5" s="286"/>
      <c r="D5" s="286"/>
      <c r="E5" s="286"/>
      <c r="F5" s="286"/>
    </row>
    <row r="6" spans="1:6" ht="12.75">
      <c r="A6" s="286"/>
      <c r="B6" s="286"/>
      <c r="C6" s="286"/>
      <c r="D6" s="286"/>
      <c r="E6" s="286"/>
      <c r="F6" s="286"/>
    </row>
    <row r="7" spans="1:6" ht="12.75">
      <c r="A7" s="286"/>
      <c r="B7" s="286"/>
      <c r="C7" s="286"/>
      <c r="D7" s="286"/>
      <c r="E7" s="286"/>
      <c r="F7" s="286"/>
    </row>
    <row r="8" spans="1:6" ht="26.25">
      <c r="A8" s="289"/>
      <c r="B8" s="290" t="s">
        <v>226</v>
      </c>
      <c r="C8" s="290" t="s">
        <v>227</v>
      </c>
      <c r="D8" s="290" t="s">
        <v>228</v>
      </c>
      <c r="E8" s="289"/>
      <c r="F8" s="289"/>
    </row>
    <row r="9" spans="1:6" ht="21.75" customHeight="1">
      <c r="A9" s="287" t="s">
        <v>142</v>
      </c>
      <c r="B9" s="288">
        <f>B10+B11</f>
        <v>7723779</v>
      </c>
      <c r="C9" s="288">
        <f>C10+C11</f>
        <v>7852670</v>
      </c>
      <c r="D9" s="288">
        <f>D10+D11</f>
        <v>7879670</v>
      </c>
      <c r="E9" s="287"/>
      <c r="F9" s="287"/>
    </row>
    <row r="10" spans="1:6" ht="20.25" customHeight="1">
      <c r="A10" s="287" t="s">
        <v>219</v>
      </c>
      <c r="B10" s="288">
        <f>'Financijski plan'!F16</f>
        <v>7723079</v>
      </c>
      <c r="C10" s="288">
        <v>7851970</v>
      </c>
      <c r="D10" s="287">
        <v>7878970</v>
      </c>
      <c r="E10" s="287"/>
      <c r="F10" s="287"/>
    </row>
    <row r="11" spans="1:6" ht="33" customHeight="1">
      <c r="A11" s="287" t="s">
        <v>220</v>
      </c>
      <c r="B11" s="288">
        <f>'Financijski plan'!F54</f>
        <v>700</v>
      </c>
      <c r="C11" s="288">
        <v>700</v>
      </c>
      <c r="D11" s="287">
        <v>700</v>
      </c>
      <c r="E11" s="287"/>
      <c r="F11" s="287"/>
    </row>
    <row r="12" spans="1:6" ht="23.25" customHeight="1">
      <c r="A12" s="287" t="s">
        <v>221</v>
      </c>
      <c r="B12" s="288">
        <f>B13+B14</f>
        <v>7869727</v>
      </c>
      <c r="C12" s="288">
        <f>C13+C14</f>
        <v>7857670</v>
      </c>
      <c r="D12" s="288">
        <f>D13+D14</f>
        <v>7884670</v>
      </c>
      <c r="E12" s="287"/>
      <c r="F12" s="287"/>
    </row>
    <row r="13" spans="1:6" ht="24" customHeight="1">
      <c r="A13" s="287" t="s">
        <v>222</v>
      </c>
      <c r="B13" s="288">
        <f>'Financijski plan'!F63</f>
        <v>7849027</v>
      </c>
      <c r="C13" s="288">
        <v>7825970</v>
      </c>
      <c r="D13" s="288">
        <v>7852970</v>
      </c>
      <c r="E13" s="287"/>
      <c r="F13" s="287"/>
    </row>
    <row r="14" spans="1:6" ht="26.25">
      <c r="A14" s="287" t="s">
        <v>223</v>
      </c>
      <c r="B14" s="288">
        <f>'Financijski plan'!F131</f>
        <v>20700</v>
      </c>
      <c r="C14" s="288">
        <v>31700</v>
      </c>
      <c r="D14" s="287">
        <v>31700</v>
      </c>
      <c r="E14" s="287"/>
      <c r="F14" s="287"/>
    </row>
    <row r="15" spans="1:6" ht="29.25" customHeight="1">
      <c r="A15" s="287" t="s">
        <v>224</v>
      </c>
      <c r="B15" s="288">
        <f>B9-B12</f>
        <v>-145948</v>
      </c>
      <c r="C15" s="288">
        <f>C9-C12</f>
        <v>-5000</v>
      </c>
      <c r="D15" s="288">
        <f>D9-D12</f>
        <v>-5000</v>
      </c>
      <c r="E15" s="287"/>
      <c r="F15" s="287"/>
    </row>
    <row r="16" spans="1:6" ht="12.75">
      <c r="A16" s="287"/>
      <c r="B16" s="287"/>
      <c r="C16" s="287"/>
      <c r="D16" s="287"/>
      <c r="E16" s="287"/>
      <c r="F16" s="287"/>
    </row>
    <row r="17" spans="1:6" ht="27" customHeight="1">
      <c r="A17" s="287"/>
      <c r="B17" s="166"/>
      <c r="C17" s="166"/>
      <c r="D17" s="166"/>
      <c r="E17" s="287"/>
      <c r="F17" s="287"/>
    </row>
    <row r="18" spans="1:6" ht="26.25">
      <c r="A18" s="287" t="s">
        <v>225</v>
      </c>
      <c r="B18" s="288">
        <v>145948</v>
      </c>
      <c r="C18" s="288">
        <v>5000</v>
      </c>
      <c r="D18" s="287">
        <v>5000</v>
      </c>
      <c r="E18" s="287"/>
      <c r="F18" s="287"/>
    </row>
    <row r="19" spans="1:6" ht="12.75">
      <c r="A19" s="287"/>
      <c r="B19" s="287"/>
      <c r="C19" s="287"/>
      <c r="D19" s="287"/>
      <c r="E19" s="287"/>
      <c r="F19" s="287"/>
    </row>
    <row r="20" spans="1:6" ht="52.5" customHeight="1">
      <c r="A20" s="286"/>
      <c r="B20" s="286"/>
      <c r="C20" s="286"/>
      <c r="D20" s="286"/>
      <c r="E20" s="286"/>
      <c r="F20" s="286"/>
    </row>
    <row r="21" spans="1:6" ht="12.75">
      <c r="A21" s="286"/>
      <c r="B21" s="286"/>
      <c r="C21" s="286"/>
      <c r="D21" s="286"/>
      <c r="E21" s="286"/>
      <c r="F21" s="286"/>
    </row>
    <row r="22" spans="1:6" ht="12.75">
      <c r="A22" s="286"/>
      <c r="B22" s="286"/>
      <c r="C22" s="286"/>
      <c r="D22" s="286"/>
      <c r="E22" s="286"/>
      <c r="F22" s="286"/>
    </row>
    <row r="23" spans="1:6" ht="12.75">
      <c r="A23" s="286"/>
      <c r="B23" s="286"/>
      <c r="C23" s="286"/>
      <c r="D23" s="286"/>
      <c r="E23" s="286"/>
      <c r="F23" s="286"/>
    </row>
    <row r="24" spans="1:6" ht="12.75">
      <c r="A24" s="286"/>
      <c r="B24" s="286"/>
      <c r="C24" s="286"/>
      <c r="D24" s="286"/>
      <c r="E24" s="286"/>
      <c r="F24" s="286"/>
    </row>
    <row r="25" spans="1:6" ht="12.75">
      <c r="A25" s="286"/>
      <c r="B25" s="286"/>
      <c r="C25" s="286"/>
      <c r="D25" s="286"/>
      <c r="E25" s="286"/>
      <c r="F25" s="286"/>
    </row>
    <row r="26" spans="1:6" ht="12.75">
      <c r="A26" s="286"/>
      <c r="B26" s="286"/>
      <c r="C26" s="286"/>
      <c r="D26" s="286"/>
      <c r="E26" s="286"/>
      <c r="F26" s="286"/>
    </row>
    <row r="27" spans="1:6" ht="12.75">
      <c r="A27" s="286"/>
      <c r="B27" s="286"/>
      <c r="C27" s="286"/>
      <c r="D27" s="286"/>
      <c r="E27" s="286"/>
      <c r="F27" s="286"/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0"/>
  <sheetViews>
    <sheetView tabSelected="1" zoomScalePageLayoutView="0" workbookViewId="0" topLeftCell="B129">
      <selection activeCell="N140" sqref="N140"/>
    </sheetView>
  </sheetViews>
  <sheetFormatPr defaultColWidth="9.140625" defaultRowHeight="12.75"/>
  <cols>
    <col min="1" max="1" width="9.140625" style="0" hidden="1" customWidth="1"/>
    <col min="2" max="2" width="11.8515625" style="0" customWidth="1"/>
    <col min="3" max="3" width="4.8515625" style="0" hidden="1" customWidth="1"/>
    <col min="4" max="4" width="31.421875" style="0" customWidth="1"/>
    <col min="5" max="5" width="0.42578125" style="0" customWidth="1"/>
    <col min="6" max="6" width="14.7109375" style="233" customWidth="1"/>
    <col min="7" max="7" width="13.140625" style="0" hidden="1" customWidth="1"/>
    <col min="8" max="8" width="11.421875" style="0" customWidth="1"/>
    <col min="9" max="9" width="13.140625" style="0" customWidth="1"/>
    <col min="10" max="10" width="0.13671875" style="0" customWidth="1"/>
    <col min="11" max="11" width="11.7109375" style="0" customWidth="1"/>
    <col min="12" max="12" width="14.00390625" style="0" customWidth="1"/>
    <col min="13" max="13" width="12.7109375" style="0" customWidth="1"/>
    <col min="14" max="14" width="10.421875" style="0" customWidth="1"/>
    <col min="16" max="16" width="10.7109375" style="0" customWidth="1"/>
  </cols>
  <sheetData>
    <row r="1" ht="12.75">
      <c r="A1" t="s">
        <v>231</v>
      </c>
    </row>
    <row r="2" ht="12.75">
      <c r="B2" t="s">
        <v>0</v>
      </c>
    </row>
    <row r="3" ht="12.75">
      <c r="B3" t="s">
        <v>1</v>
      </c>
    </row>
    <row r="4" ht="12.75">
      <c r="B4" t="s">
        <v>2</v>
      </c>
    </row>
    <row r="5" ht="12.75">
      <c r="B5" t="s">
        <v>3</v>
      </c>
    </row>
    <row r="7" ht="12.75">
      <c r="C7" t="s">
        <v>29</v>
      </c>
    </row>
    <row r="8" spans="3:13" ht="12.75">
      <c r="C8" t="s">
        <v>35</v>
      </c>
      <c r="D8" s="353"/>
      <c r="E8" s="353"/>
      <c r="F8" s="353"/>
      <c r="G8" s="353"/>
      <c r="H8" s="353"/>
      <c r="I8" s="353"/>
      <c r="J8" s="353"/>
      <c r="M8" s="3"/>
    </row>
    <row r="9" spans="2:13" ht="12.75">
      <c r="B9" s="7"/>
      <c r="C9" s="6"/>
      <c r="D9" s="352" t="s">
        <v>214</v>
      </c>
      <c r="E9" s="352"/>
      <c r="F9" s="352"/>
      <c r="G9" s="352"/>
      <c r="H9" s="352"/>
      <c r="I9" s="352"/>
      <c r="J9" s="352"/>
      <c r="M9" s="3"/>
    </row>
    <row r="10" spans="3:10" ht="12" customHeight="1">
      <c r="C10" s="5" t="s">
        <v>30</v>
      </c>
      <c r="D10" s="352"/>
      <c r="E10" s="352"/>
      <c r="F10" s="352"/>
      <c r="G10" s="352"/>
      <c r="H10" s="352"/>
      <c r="I10" s="352"/>
      <c r="J10" s="352"/>
    </row>
    <row r="11" ht="12.75" hidden="1"/>
    <row r="13" spans="2:10" ht="28.5" customHeight="1" thickBot="1">
      <c r="B13" s="5" t="s">
        <v>4</v>
      </c>
      <c r="C13" s="5"/>
      <c r="F13" s="354" t="s">
        <v>211</v>
      </c>
      <c r="G13" s="354"/>
      <c r="H13" s="354"/>
      <c r="I13" s="354"/>
      <c r="J13" s="354"/>
    </row>
    <row r="14" ht="0.75" customHeight="1" hidden="1" thickBot="1"/>
    <row r="15" spans="2:11" ht="65.25" customHeight="1" thickBot="1">
      <c r="B15" s="189" t="s">
        <v>55</v>
      </c>
      <c r="C15" s="190"/>
      <c r="D15" s="191" t="s">
        <v>5</v>
      </c>
      <c r="E15" s="192"/>
      <c r="F15" s="340" t="s">
        <v>229</v>
      </c>
      <c r="G15" s="193" t="s">
        <v>196</v>
      </c>
      <c r="H15" s="193"/>
      <c r="I15" s="193"/>
      <c r="J15" s="194"/>
      <c r="K15" s="194"/>
    </row>
    <row r="16" spans="2:11" ht="24" customHeight="1">
      <c r="B16" s="101">
        <v>6</v>
      </c>
      <c r="C16" s="43"/>
      <c r="D16" s="43" t="s">
        <v>66</v>
      </c>
      <c r="E16" s="51"/>
      <c r="F16" s="235">
        <f>F17+F24+F27+F34+F42+F53</f>
        <v>7723079</v>
      </c>
      <c r="G16" s="235">
        <f>G17+G24+G27+G34+G42+G53</f>
        <v>0</v>
      </c>
      <c r="H16" s="235"/>
      <c r="I16" s="86"/>
      <c r="J16" s="68"/>
      <c r="K16" s="68"/>
    </row>
    <row r="17" spans="2:13" ht="24" customHeight="1">
      <c r="B17" s="101">
        <v>63</v>
      </c>
      <c r="C17" s="43"/>
      <c r="D17" s="101" t="s">
        <v>105</v>
      </c>
      <c r="E17" s="51"/>
      <c r="F17" s="235">
        <f>F18+F19+F21+F22</f>
        <v>6243689</v>
      </c>
      <c r="G17" s="86">
        <f>G18+G19+G21+G22</f>
        <v>0</v>
      </c>
      <c r="H17" s="86"/>
      <c r="I17" s="86"/>
      <c r="J17" s="68"/>
      <c r="K17" s="68"/>
      <c r="M17" s="20"/>
    </row>
    <row r="18" spans="2:11" ht="25.5" customHeight="1">
      <c r="B18" s="19">
        <v>6341</v>
      </c>
      <c r="C18" s="43"/>
      <c r="D18" s="75" t="s">
        <v>86</v>
      </c>
      <c r="E18" s="43"/>
      <c r="F18" s="236">
        <f>F307</f>
        <v>0</v>
      </c>
      <c r="G18" s="87"/>
      <c r="H18" s="88"/>
      <c r="I18" s="88"/>
      <c r="J18" s="68"/>
      <c r="K18" s="68"/>
    </row>
    <row r="19" spans="2:11" ht="25.5" customHeight="1">
      <c r="B19" s="19">
        <v>63612</v>
      </c>
      <c r="C19" s="43"/>
      <c r="D19" s="75" t="s">
        <v>191</v>
      </c>
      <c r="E19" s="43"/>
      <c r="F19" s="237">
        <f>F158+F176+F308+F358+F380+F441</f>
        <v>6072951</v>
      </c>
      <c r="G19" s="87"/>
      <c r="H19" s="89"/>
      <c r="I19" s="89"/>
      <c r="J19" s="68"/>
      <c r="K19" s="68"/>
    </row>
    <row r="20" spans="2:11" ht="25.5" customHeight="1">
      <c r="B20" s="19">
        <v>63613</v>
      </c>
      <c r="C20" s="43"/>
      <c r="D20" s="75" t="s">
        <v>212</v>
      </c>
      <c r="E20" s="43"/>
      <c r="F20" s="237">
        <f>F309</f>
        <v>0</v>
      </c>
      <c r="G20" s="87"/>
      <c r="H20" s="89"/>
      <c r="I20" s="89"/>
      <c r="J20" s="68"/>
      <c r="K20" s="68"/>
    </row>
    <row r="21" spans="2:11" ht="25.5" customHeight="1">
      <c r="B21" s="19">
        <v>6362</v>
      </c>
      <c r="C21" s="43"/>
      <c r="D21" s="75" t="s">
        <v>97</v>
      </c>
      <c r="E21" s="43"/>
      <c r="F21" s="237">
        <f>F177</f>
        <v>0</v>
      </c>
      <c r="G21" s="87"/>
      <c r="H21" s="89"/>
      <c r="I21" s="89"/>
      <c r="J21" s="68"/>
      <c r="K21" s="68"/>
    </row>
    <row r="22" spans="2:11" ht="30.75" customHeight="1">
      <c r="B22" s="19">
        <v>6381</v>
      </c>
      <c r="C22" s="43"/>
      <c r="D22" s="77" t="s">
        <v>93</v>
      </c>
      <c r="E22" s="43"/>
      <c r="F22" s="237">
        <f>F310+F359+F381+F442+F455</f>
        <v>170738</v>
      </c>
      <c r="G22" s="87"/>
      <c r="H22" s="89"/>
      <c r="I22" s="89"/>
      <c r="J22" s="68"/>
      <c r="K22" s="68"/>
    </row>
    <row r="23" spans="2:11" ht="23.25" customHeight="1">
      <c r="B23" s="19">
        <v>6391</v>
      </c>
      <c r="C23" s="43"/>
      <c r="D23" s="77" t="s">
        <v>89</v>
      </c>
      <c r="E23" s="43"/>
      <c r="F23" s="237"/>
      <c r="G23" s="87"/>
      <c r="H23" s="89"/>
      <c r="I23" s="89"/>
      <c r="J23" s="68"/>
      <c r="K23" s="68"/>
    </row>
    <row r="24" spans="2:11" ht="14.25" customHeight="1">
      <c r="B24" s="25">
        <v>64</v>
      </c>
      <c r="C24" s="25"/>
      <c r="D24" s="47" t="s">
        <v>57</v>
      </c>
      <c r="E24" s="25"/>
      <c r="F24" s="238">
        <f>F25+F26</f>
        <v>0</v>
      </c>
      <c r="G24" s="90">
        <f>G25+G26</f>
        <v>0</v>
      </c>
      <c r="H24" s="90"/>
      <c r="I24" s="90"/>
      <c r="J24" s="68"/>
      <c r="K24" s="68"/>
    </row>
    <row r="25" spans="2:11" ht="12.75">
      <c r="B25" s="1">
        <v>6413</v>
      </c>
      <c r="C25" s="1"/>
      <c r="D25" s="17" t="s">
        <v>45</v>
      </c>
      <c r="E25" s="1"/>
      <c r="F25" s="239">
        <f>F405</f>
        <v>0</v>
      </c>
      <c r="G25" s="89"/>
      <c r="H25" s="88"/>
      <c r="I25" s="88"/>
      <c r="J25" s="68"/>
      <c r="K25" s="68"/>
    </row>
    <row r="26" spans="2:11" ht="12.75">
      <c r="B26" s="8">
        <v>6422</v>
      </c>
      <c r="C26" s="8"/>
      <c r="D26" s="61" t="s">
        <v>75</v>
      </c>
      <c r="E26" s="8"/>
      <c r="F26" s="239"/>
      <c r="G26" s="91"/>
      <c r="H26" s="88"/>
      <c r="I26" s="88"/>
      <c r="J26" s="68"/>
      <c r="K26" s="68"/>
    </row>
    <row r="27" spans="2:11" s="21" customFormat="1" ht="12.75">
      <c r="B27" s="25">
        <v>65</v>
      </c>
      <c r="C27" s="25"/>
      <c r="D27" s="231" t="s">
        <v>56</v>
      </c>
      <c r="E27" s="25"/>
      <c r="F27" s="240">
        <f>F28</f>
        <v>480000</v>
      </c>
      <c r="G27" s="230">
        <f>G28</f>
        <v>0</v>
      </c>
      <c r="H27" s="240"/>
      <c r="I27" s="240"/>
      <c r="J27" s="230"/>
      <c r="K27" s="232"/>
    </row>
    <row r="28" spans="2:11" ht="12.75">
      <c r="B28" s="25">
        <v>652</v>
      </c>
      <c r="C28" s="25"/>
      <c r="D28" s="47" t="s">
        <v>56</v>
      </c>
      <c r="E28" s="25"/>
      <c r="F28" s="241">
        <f>F29</f>
        <v>480000</v>
      </c>
      <c r="G28" s="46">
        <f>G29</f>
        <v>0</v>
      </c>
      <c r="H28" s="46"/>
      <c r="I28" s="46"/>
      <c r="J28" s="46"/>
      <c r="K28" s="68"/>
    </row>
    <row r="29" spans="2:11" ht="12.75">
      <c r="B29" s="25">
        <v>6526</v>
      </c>
      <c r="C29" s="25"/>
      <c r="D29" s="25" t="s">
        <v>34</v>
      </c>
      <c r="E29" s="25"/>
      <c r="F29" s="240">
        <f>F30+F31+F32+F33</f>
        <v>480000</v>
      </c>
      <c r="G29" s="90"/>
      <c r="H29" s="90"/>
      <c r="I29" s="90"/>
      <c r="J29" s="68"/>
      <c r="K29" s="68"/>
    </row>
    <row r="30" spans="2:11" ht="12.75">
      <c r="B30" s="1">
        <v>65264</v>
      </c>
      <c r="C30" s="1"/>
      <c r="D30" s="1" t="s">
        <v>62</v>
      </c>
      <c r="E30" s="1"/>
      <c r="F30" s="239">
        <f>F252+F311</f>
        <v>440000</v>
      </c>
      <c r="G30" s="89"/>
      <c r="H30" s="88"/>
      <c r="I30" s="88"/>
      <c r="J30" s="68"/>
      <c r="K30" s="68"/>
    </row>
    <row r="31" spans="2:11" ht="12.75">
      <c r="B31" s="1">
        <v>65267</v>
      </c>
      <c r="C31" s="1"/>
      <c r="D31" s="1" t="s">
        <v>63</v>
      </c>
      <c r="E31" s="1"/>
      <c r="F31" s="239"/>
      <c r="G31" s="89"/>
      <c r="H31" s="88"/>
      <c r="I31" s="88"/>
      <c r="J31" s="68"/>
      <c r="K31" s="68"/>
    </row>
    <row r="32" spans="2:11" ht="12.75">
      <c r="B32" s="1">
        <v>65268</v>
      </c>
      <c r="C32" s="1"/>
      <c r="D32" s="1" t="s">
        <v>92</v>
      </c>
      <c r="E32" s="1"/>
      <c r="F32" s="239"/>
      <c r="G32" s="89"/>
      <c r="H32" s="88"/>
      <c r="I32" s="88"/>
      <c r="J32" s="68"/>
      <c r="K32" s="68"/>
    </row>
    <row r="33" spans="2:11" ht="12.75">
      <c r="B33" s="1">
        <v>65269</v>
      </c>
      <c r="C33" s="1"/>
      <c r="D33" s="1" t="s">
        <v>64</v>
      </c>
      <c r="E33" s="1"/>
      <c r="F33" s="239">
        <f>F312</f>
        <v>40000</v>
      </c>
      <c r="G33" s="89"/>
      <c r="H33" s="88"/>
      <c r="I33" s="88"/>
      <c r="J33" s="68"/>
      <c r="K33" s="68"/>
    </row>
    <row r="34" spans="2:11" ht="32.25" customHeight="1">
      <c r="B34" s="25">
        <v>66</v>
      </c>
      <c r="C34" s="25"/>
      <c r="D34" s="62" t="s">
        <v>76</v>
      </c>
      <c r="E34" s="25"/>
      <c r="F34" s="238">
        <f>F35+F38</f>
        <v>15000</v>
      </c>
      <c r="G34" s="90">
        <f>G35+G38</f>
        <v>0</v>
      </c>
      <c r="H34" s="90"/>
      <c r="I34" s="90"/>
      <c r="J34" s="68"/>
      <c r="K34" s="68"/>
    </row>
    <row r="35" spans="2:11" ht="23.25" customHeight="1">
      <c r="B35" s="25">
        <v>661</v>
      </c>
      <c r="C35" s="25"/>
      <c r="D35" s="62" t="s">
        <v>76</v>
      </c>
      <c r="E35" s="25"/>
      <c r="F35" s="238">
        <f>F36+F37</f>
        <v>15000</v>
      </c>
      <c r="G35" s="90">
        <f>G36+G37</f>
        <v>0</v>
      </c>
      <c r="H35" s="90"/>
      <c r="I35" s="90"/>
      <c r="J35" s="68"/>
      <c r="K35" s="68"/>
    </row>
    <row r="36" spans="2:11" ht="12.75">
      <c r="B36" s="25">
        <v>6614</v>
      </c>
      <c r="C36" s="25"/>
      <c r="D36" s="19" t="s">
        <v>103</v>
      </c>
      <c r="E36" s="19"/>
      <c r="F36" s="242">
        <f>F406</f>
        <v>5000</v>
      </c>
      <c r="G36" s="92"/>
      <c r="H36" s="88"/>
      <c r="I36" s="88"/>
      <c r="J36" s="68" t="e">
        <f aca="true" t="shared" si="0" ref="J36:J54">(I36/H36)*100</f>
        <v>#DIV/0!</v>
      </c>
      <c r="K36" s="68"/>
    </row>
    <row r="37" spans="2:11" ht="12.75">
      <c r="B37" s="25">
        <v>6615</v>
      </c>
      <c r="C37" s="25"/>
      <c r="D37" s="19" t="s">
        <v>98</v>
      </c>
      <c r="E37" s="19"/>
      <c r="F37" s="242">
        <f>F407</f>
        <v>10000</v>
      </c>
      <c r="G37" s="92"/>
      <c r="H37" s="89"/>
      <c r="I37" s="89"/>
      <c r="J37" s="68" t="e">
        <f t="shared" si="0"/>
        <v>#DIV/0!</v>
      </c>
      <c r="K37" s="68"/>
    </row>
    <row r="38" spans="2:11" ht="12.75">
      <c r="B38" s="25">
        <v>663</v>
      </c>
      <c r="C38" s="25"/>
      <c r="D38" s="25" t="s">
        <v>58</v>
      </c>
      <c r="E38" s="25"/>
      <c r="F38" s="238">
        <f>F39+F40</f>
        <v>0</v>
      </c>
      <c r="G38" s="90">
        <f>G39+G40</f>
        <v>0</v>
      </c>
      <c r="H38" s="90"/>
      <c r="I38" s="90"/>
      <c r="J38" s="68" t="e">
        <f t="shared" si="0"/>
        <v>#DIV/0!</v>
      </c>
      <c r="K38" s="68"/>
    </row>
    <row r="39" spans="2:11" ht="12.75">
      <c r="B39" s="1">
        <v>6631</v>
      </c>
      <c r="C39" s="1"/>
      <c r="D39" s="1" t="s">
        <v>53</v>
      </c>
      <c r="E39" s="1"/>
      <c r="F39" s="239">
        <f>F408</f>
        <v>0</v>
      </c>
      <c r="G39" s="89"/>
      <c r="H39" s="88"/>
      <c r="I39" s="88"/>
      <c r="J39" s="68" t="e">
        <f t="shared" si="0"/>
        <v>#DIV/0!</v>
      </c>
      <c r="K39" s="68"/>
    </row>
    <row r="40" spans="2:11" ht="12.75">
      <c r="B40" s="1">
        <v>6632</v>
      </c>
      <c r="C40" s="1"/>
      <c r="D40" s="1" t="s">
        <v>54</v>
      </c>
      <c r="E40" s="1"/>
      <c r="F40" s="239">
        <f>F409</f>
        <v>0</v>
      </c>
      <c r="G40" s="89"/>
      <c r="H40" s="92"/>
      <c r="I40" s="88"/>
      <c r="J40" s="68" t="e">
        <f t="shared" si="0"/>
        <v>#DIV/0!</v>
      </c>
      <c r="K40" s="68"/>
    </row>
    <row r="41" spans="7:11" ht="12.75">
      <c r="G41" s="15"/>
      <c r="H41" s="15"/>
      <c r="I41" s="88"/>
      <c r="J41" s="68"/>
      <c r="K41" s="68"/>
    </row>
    <row r="42" spans="2:11" ht="14.25" customHeight="1">
      <c r="B42" s="1">
        <v>671</v>
      </c>
      <c r="C42" s="1"/>
      <c r="D42" s="48" t="s">
        <v>41</v>
      </c>
      <c r="E42" s="25"/>
      <c r="F42" s="243">
        <f>F46</f>
        <v>984390</v>
      </c>
      <c r="G42" s="85">
        <f>G46+G52</f>
        <v>0</v>
      </c>
      <c r="H42" s="85"/>
      <c r="I42" s="85"/>
      <c r="J42" s="68" t="e">
        <f t="shared" si="0"/>
        <v>#DIV/0!</v>
      </c>
      <c r="K42" s="68"/>
    </row>
    <row r="43" spans="2:11" ht="12.75" hidden="1">
      <c r="B43" s="1" t="s">
        <v>6</v>
      </c>
      <c r="C43" s="1"/>
      <c r="D43" s="1" t="s">
        <v>8</v>
      </c>
      <c r="E43" s="1"/>
      <c r="F43" s="244"/>
      <c r="G43" s="89"/>
      <c r="H43" s="92"/>
      <c r="I43" s="88"/>
      <c r="J43" s="68" t="e">
        <f t="shared" si="0"/>
        <v>#DIV/0!</v>
      </c>
      <c r="K43" s="68" t="e">
        <f>I43/F43*100</f>
        <v>#DIV/0!</v>
      </c>
    </row>
    <row r="44" spans="2:11" ht="12.75" hidden="1">
      <c r="B44" s="1" t="s">
        <v>6</v>
      </c>
      <c r="C44" s="1"/>
      <c r="D44" s="1" t="s">
        <v>9</v>
      </c>
      <c r="E44" s="1"/>
      <c r="F44" s="244"/>
      <c r="G44" s="89"/>
      <c r="H44" s="92"/>
      <c r="I44" s="88"/>
      <c r="J44" s="68" t="e">
        <f t="shared" si="0"/>
        <v>#DIV/0!</v>
      </c>
      <c r="K44" s="68" t="e">
        <f>I44/F44*100</f>
        <v>#DIV/0!</v>
      </c>
    </row>
    <row r="45" spans="2:11" ht="12.75">
      <c r="B45" s="1"/>
      <c r="C45" s="1"/>
      <c r="D45" s="1"/>
      <c r="E45" s="1"/>
      <c r="F45" s="239"/>
      <c r="G45" s="89"/>
      <c r="H45" s="88"/>
      <c r="I45" s="88"/>
      <c r="J45" s="68" t="e">
        <f t="shared" si="0"/>
        <v>#DIV/0!</v>
      </c>
      <c r="K45" s="68"/>
    </row>
    <row r="46" spans="2:11" ht="12.75">
      <c r="B46" s="25">
        <v>67112</v>
      </c>
      <c r="C46" s="25"/>
      <c r="D46" s="25" t="s">
        <v>59</v>
      </c>
      <c r="E46" s="25"/>
      <c r="F46" s="243">
        <f>F47+F48+F49+F50</f>
        <v>984390</v>
      </c>
      <c r="G46" s="85">
        <f>G47+G48+G49+G50</f>
        <v>0</v>
      </c>
      <c r="H46" s="85"/>
      <c r="I46" s="85"/>
      <c r="J46" s="68" t="e">
        <f t="shared" si="0"/>
        <v>#DIV/0!</v>
      </c>
      <c r="K46" s="68">
        <f>I46/F46*100</f>
        <v>0</v>
      </c>
    </row>
    <row r="47" spans="2:11" ht="12.75">
      <c r="B47" s="1"/>
      <c r="C47" s="1"/>
      <c r="D47" s="1" t="s">
        <v>60</v>
      </c>
      <c r="E47" s="1"/>
      <c r="F47" s="239">
        <f>F209</f>
        <v>550000</v>
      </c>
      <c r="G47" s="89"/>
      <c r="H47" s="88"/>
      <c r="I47" s="88"/>
      <c r="J47" s="68"/>
      <c r="K47" s="68"/>
    </row>
    <row r="48" spans="2:11" ht="12.75">
      <c r="B48" s="1"/>
      <c r="C48" s="1"/>
      <c r="D48" s="1" t="s">
        <v>61</v>
      </c>
      <c r="E48" s="1"/>
      <c r="F48" s="239">
        <f>F253</f>
        <v>412090</v>
      </c>
      <c r="G48" s="89"/>
      <c r="H48" s="88"/>
      <c r="I48" s="88"/>
      <c r="J48" s="68"/>
      <c r="K48" s="68"/>
    </row>
    <row r="49" spans="2:11" ht="12.75">
      <c r="B49" s="1"/>
      <c r="C49" s="1"/>
      <c r="D49" s="19" t="s">
        <v>102</v>
      </c>
      <c r="E49" s="1"/>
      <c r="F49" s="239">
        <f>F285</f>
        <v>0</v>
      </c>
      <c r="G49" s="89"/>
      <c r="H49" s="88"/>
      <c r="I49" s="88"/>
      <c r="J49" s="68"/>
      <c r="K49" s="68"/>
    </row>
    <row r="50" spans="2:11" ht="12.75">
      <c r="B50" s="1"/>
      <c r="C50" s="1"/>
      <c r="D50" s="19" t="s">
        <v>106</v>
      </c>
      <c r="E50" s="1"/>
      <c r="F50" s="239">
        <f>F360+F382</f>
        <v>22300</v>
      </c>
      <c r="G50" s="89"/>
      <c r="H50" s="88"/>
      <c r="I50" s="88"/>
      <c r="J50" s="68"/>
      <c r="K50" s="68"/>
    </row>
    <row r="51" spans="2:11" ht="12.75">
      <c r="B51" s="1"/>
      <c r="C51" s="1"/>
      <c r="D51" s="19" t="s">
        <v>156</v>
      </c>
      <c r="E51" s="1"/>
      <c r="F51" s="239"/>
      <c r="G51" s="89"/>
      <c r="H51" s="88"/>
      <c r="I51" s="88"/>
      <c r="J51" s="68"/>
      <c r="K51" s="68"/>
    </row>
    <row r="52" spans="2:11" ht="12.75">
      <c r="B52" s="1">
        <v>6712</v>
      </c>
      <c r="C52" s="1"/>
      <c r="D52" s="1" t="s">
        <v>95</v>
      </c>
      <c r="E52" s="1"/>
      <c r="F52" s="239">
        <f>F210</f>
        <v>0</v>
      </c>
      <c r="G52" s="89"/>
      <c r="H52" s="88"/>
      <c r="I52" s="88"/>
      <c r="J52" s="68"/>
      <c r="K52" s="68"/>
    </row>
    <row r="53" spans="2:11" ht="12.75">
      <c r="B53" s="25">
        <v>6831</v>
      </c>
      <c r="C53" s="25"/>
      <c r="D53" s="25" t="s">
        <v>65</v>
      </c>
      <c r="E53" s="25"/>
      <c r="F53" s="240">
        <f>F410</f>
        <v>0</v>
      </c>
      <c r="G53" s="90"/>
      <c r="H53" s="90"/>
      <c r="I53" s="85"/>
      <c r="J53" s="68" t="e">
        <f t="shared" si="0"/>
        <v>#DIV/0!</v>
      </c>
      <c r="K53" s="68"/>
    </row>
    <row r="54" spans="2:11" ht="12.75">
      <c r="B54" s="25">
        <v>7211</v>
      </c>
      <c r="C54" s="25"/>
      <c r="D54" s="25" t="s">
        <v>10</v>
      </c>
      <c r="E54" s="25"/>
      <c r="F54" s="240">
        <f>F411</f>
        <v>700</v>
      </c>
      <c r="G54" s="90"/>
      <c r="H54" s="85"/>
      <c r="I54" s="85"/>
      <c r="J54" s="68" t="e">
        <f t="shared" si="0"/>
        <v>#DIV/0!</v>
      </c>
      <c r="K54" s="68"/>
    </row>
    <row r="55" spans="2:11" ht="13.5" thickBot="1">
      <c r="B55" s="1">
        <v>72273</v>
      </c>
      <c r="C55" s="1"/>
      <c r="D55" s="1"/>
      <c r="E55" s="1"/>
      <c r="F55" s="244"/>
      <c r="G55" s="89"/>
      <c r="H55" s="93"/>
      <c r="I55" s="88"/>
      <c r="J55" s="68"/>
      <c r="K55" s="68"/>
    </row>
    <row r="56" spans="2:11" ht="13.5" thickBot="1">
      <c r="B56" s="14" t="s">
        <v>6</v>
      </c>
      <c r="C56" s="12"/>
      <c r="D56" s="11" t="s">
        <v>11</v>
      </c>
      <c r="E56" s="11"/>
      <c r="F56" s="245">
        <f>F16+F54</f>
        <v>7723779</v>
      </c>
      <c r="G56" s="245">
        <f>G16+G54</f>
        <v>0</v>
      </c>
      <c r="H56" s="245"/>
      <c r="I56" s="94"/>
      <c r="J56" s="94"/>
      <c r="K56" s="68"/>
    </row>
    <row r="57" spans="2:11" ht="16.5" customHeight="1">
      <c r="B57" s="174">
        <v>922</v>
      </c>
      <c r="C57" s="2"/>
      <c r="D57" s="175" t="s">
        <v>197</v>
      </c>
      <c r="E57" s="2"/>
      <c r="F57" s="246">
        <v>145948</v>
      </c>
      <c r="G57" s="2"/>
      <c r="H57" s="44"/>
      <c r="I57" s="44"/>
      <c r="J57" s="44"/>
      <c r="K57" s="44"/>
    </row>
    <row r="58" spans="2:11" ht="21" customHeight="1">
      <c r="B58" s="176"/>
      <c r="C58" s="176"/>
      <c r="D58" s="177" t="s">
        <v>198</v>
      </c>
      <c r="E58" s="176"/>
      <c r="F58" s="247">
        <f>F56+F57</f>
        <v>7869727</v>
      </c>
      <c r="G58" s="178">
        <f>G56+G57</f>
        <v>0</v>
      </c>
      <c r="H58" s="178"/>
      <c r="I58" s="178"/>
      <c r="J58" s="33"/>
      <c r="K58" s="70"/>
    </row>
    <row r="59" spans="2:11" ht="10.5" customHeight="1" thickBot="1">
      <c r="B59" s="2" t="s">
        <v>6</v>
      </c>
      <c r="C59" s="2"/>
      <c r="D59" s="30"/>
      <c r="E59" s="2"/>
      <c r="F59" s="248"/>
      <c r="G59" s="2"/>
      <c r="H59" s="31"/>
      <c r="I59" s="31"/>
      <c r="J59" s="32"/>
      <c r="K59" s="70"/>
    </row>
    <row r="60" spans="2:11" ht="13.5" hidden="1" thickBot="1">
      <c r="B60" s="2"/>
      <c r="C60" s="2"/>
      <c r="D60" s="9"/>
      <c r="E60" s="23"/>
      <c r="F60" s="249"/>
      <c r="G60" s="23"/>
      <c r="H60" s="23"/>
      <c r="I60" s="23"/>
      <c r="J60" s="28"/>
      <c r="K60" s="68"/>
    </row>
    <row r="61" spans="2:11" ht="3" customHeight="1" hidden="1" thickBot="1">
      <c r="B61" s="24" t="s">
        <v>39</v>
      </c>
      <c r="C61" s="27"/>
      <c r="D61" s="2" t="s">
        <v>6</v>
      </c>
      <c r="E61" s="2"/>
      <c r="F61" s="248"/>
      <c r="G61" s="2"/>
      <c r="H61" s="2"/>
      <c r="I61" s="2"/>
      <c r="J61" s="2"/>
      <c r="K61" s="69"/>
    </row>
    <row r="62" spans="2:11" ht="71.25" customHeight="1" thickBot="1">
      <c r="B62" s="195" t="s">
        <v>55</v>
      </c>
      <c r="C62" s="192"/>
      <c r="D62" s="196" t="s">
        <v>5</v>
      </c>
      <c r="E62" s="192"/>
      <c r="F62" s="340" t="s">
        <v>229</v>
      </c>
      <c r="G62" s="193" t="s">
        <v>196</v>
      </c>
      <c r="H62" s="193"/>
      <c r="I62" s="193"/>
      <c r="J62" s="194"/>
      <c r="K62" s="194"/>
    </row>
    <row r="63" spans="2:11" ht="15.75" customHeight="1">
      <c r="B63" s="49">
        <v>3</v>
      </c>
      <c r="C63" s="49"/>
      <c r="D63" s="49" t="s">
        <v>67</v>
      </c>
      <c r="E63" s="8"/>
      <c r="F63" s="250">
        <f>F64+F71+F108+F112+F115</f>
        <v>7849027</v>
      </c>
      <c r="G63" s="34">
        <f>G65+G69+G70+G72+G77+G87+G98+G100+G108+G112+G115</f>
        <v>6187654</v>
      </c>
      <c r="H63" s="34"/>
      <c r="I63" s="34"/>
      <c r="J63" s="34"/>
      <c r="K63" s="68"/>
    </row>
    <row r="64" spans="2:11" ht="13.5" customHeight="1">
      <c r="B64" s="25">
        <v>31</v>
      </c>
      <c r="C64" s="25"/>
      <c r="D64" s="25" t="s">
        <v>68</v>
      </c>
      <c r="E64" s="1"/>
      <c r="F64" s="243">
        <f>F65+F69+F70</f>
        <v>6494665</v>
      </c>
      <c r="G64" s="85">
        <f>G65+G69+G70</f>
        <v>4846270</v>
      </c>
      <c r="H64" s="85"/>
      <c r="I64" s="85"/>
      <c r="J64" s="34"/>
      <c r="K64" s="68"/>
    </row>
    <row r="65" spans="2:11" ht="13.5" customHeight="1">
      <c r="B65" s="25">
        <v>311</v>
      </c>
      <c r="C65" s="25"/>
      <c r="D65" s="25" t="s">
        <v>88</v>
      </c>
      <c r="E65" s="1"/>
      <c r="F65" s="243">
        <f>F66+F67+F68</f>
        <v>5407501</v>
      </c>
      <c r="G65" s="85">
        <f>G66+G67+G68</f>
        <v>4846270</v>
      </c>
      <c r="H65" s="85"/>
      <c r="I65" s="85"/>
      <c r="J65" s="34"/>
      <c r="K65" s="68"/>
    </row>
    <row r="66" spans="2:11" ht="13.5" customHeight="1">
      <c r="B66" s="19">
        <v>3111</v>
      </c>
      <c r="C66" s="19"/>
      <c r="D66" s="19" t="s">
        <v>83</v>
      </c>
      <c r="E66" s="1"/>
      <c r="F66" s="251">
        <f>F159+F255+F315+F362+F384</f>
        <v>5339501</v>
      </c>
      <c r="G66" s="53">
        <f>G159+G255+G315+G362+G384</f>
        <v>4788270</v>
      </c>
      <c r="H66" s="53"/>
      <c r="I66" s="53"/>
      <c r="J66" s="34"/>
      <c r="K66" s="68"/>
    </row>
    <row r="67" spans="2:11" ht="13.5" customHeight="1">
      <c r="B67" s="19">
        <v>3113</v>
      </c>
      <c r="C67" s="19"/>
      <c r="D67" s="19" t="s">
        <v>84</v>
      </c>
      <c r="E67" s="1"/>
      <c r="F67" s="251">
        <f>F160+F256+F363+F385</f>
        <v>53000</v>
      </c>
      <c r="G67" s="53">
        <f>G160+G256+G363+G385</f>
        <v>43000</v>
      </c>
      <c r="H67" s="53"/>
      <c r="I67" s="53"/>
      <c r="J67" s="34"/>
      <c r="K67" s="68"/>
    </row>
    <row r="68" spans="2:11" ht="13.5" customHeight="1">
      <c r="B68" s="19">
        <v>3114</v>
      </c>
      <c r="C68" s="19"/>
      <c r="D68" s="19" t="s">
        <v>85</v>
      </c>
      <c r="E68" s="1"/>
      <c r="F68" s="251">
        <f>F161+F257+F364+F386</f>
        <v>15000</v>
      </c>
      <c r="G68" s="53">
        <f>G161+G257+G364+G386</f>
        <v>15000</v>
      </c>
      <c r="H68" s="53"/>
      <c r="I68" s="53"/>
      <c r="J68" s="34"/>
      <c r="K68" s="68"/>
    </row>
    <row r="69" spans="2:11" ht="11.25" customHeight="1">
      <c r="B69" s="25">
        <v>312</v>
      </c>
      <c r="C69" s="25"/>
      <c r="D69" s="25" t="s">
        <v>13</v>
      </c>
      <c r="E69" s="25"/>
      <c r="F69" s="243">
        <f>F162+F258+F365+F387</f>
        <v>210333</v>
      </c>
      <c r="G69" s="85"/>
      <c r="H69" s="88"/>
      <c r="I69" s="88"/>
      <c r="J69" s="34"/>
      <c r="K69" s="68"/>
    </row>
    <row r="70" spans="2:11" ht="12.75">
      <c r="B70" s="25">
        <v>313</v>
      </c>
      <c r="C70" s="25">
        <v>0</v>
      </c>
      <c r="D70" s="25" t="s">
        <v>12</v>
      </c>
      <c r="E70" s="25"/>
      <c r="F70" s="243">
        <f>F163+F259+F366+F388</f>
        <v>876831</v>
      </c>
      <c r="G70" s="85"/>
      <c r="H70" s="88"/>
      <c r="I70" s="88"/>
      <c r="J70" s="34"/>
      <c r="K70" s="68"/>
    </row>
    <row r="71" spans="2:11" ht="12.75">
      <c r="B71" s="25">
        <v>32</v>
      </c>
      <c r="C71" s="25"/>
      <c r="D71" s="25" t="s">
        <v>69</v>
      </c>
      <c r="E71" s="1"/>
      <c r="F71" s="243">
        <f>F72+F77+F87+F98+F100</f>
        <v>1340862</v>
      </c>
      <c r="G71" s="85">
        <f>G72+G77+G87+G98+G100</f>
        <v>1327884</v>
      </c>
      <c r="H71" s="85"/>
      <c r="I71" s="85"/>
      <c r="J71" s="34"/>
      <c r="K71" s="68"/>
    </row>
    <row r="72" spans="2:11" ht="12.75">
      <c r="B72" s="25">
        <v>321</v>
      </c>
      <c r="C72" s="1"/>
      <c r="D72" s="25" t="s">
        <v>49</v>
      </c>
      <c r="E72" s="1"/>
      <c r="F72" s="243">
        <f>F73+F74+F75+F76</f>
        <v>267494</v>
      </c>
      <c r="G72" s="85">
        <f>G73+G74+G75+G76</f>
        <v>267494</v>
      </c>
      <c r="H72" s="85"/>
      <c r="I72" s="85"/>
      <c r="J72" s="34"/>
      <c r="K72" s="68"/>
    </row>
    <row r="73" spans="2:11" ht="12.75">
      <c r="B73" s="1">
        <v>3211</v>
      </c>
      <c r="C73" s="1"/>
      <c r="D73" s="1" t="s">
        <v>14</v>
      </c>
      <c r="E73" s="1"/>
      <c r="F73" s="252">
        <f>F180+F212+F287+F316+F368+F390+F459</f>
        <v>90000</v>
      </c>
      <c r="G73" s="88">
        <f>G180+G212+G287+G316+G368+G390+G459</f>
        <v>82910</v>
      </c>
      <c r="H73" s="88"/>
      <c r="I73" s="88"/>
      <c r="J73" s="34"/>
      <c r="K73" s="68"/>
    </row>
    <row r="74" spans="2:11" ht="13.5" customHeight="1">
      <c r="B74" s="1">
        <v>3212</v>
      </c>
      <c r="C74" s="1"/>
      <c r="D74" s="1" t="s">
        <v>32</v>
      </c>
      <c r="E74" s="1"/>
      <c r="F74" s="252">
        <f>F165+F261+F369+F391</f>
        <v>161994</v>
      </c>
      <c r="G74" s="88">
        <f>G165+G261+G391</f>
        <v>169084</v>
      </c>
      <c r="H74" s="88"/>
      <c r="I74" s="88"/>
      <c r="J74" s="34"/>
      <c r="K74" s="68"/>
    </row>
    <row r="75" spans="2:11" ht="14.25" customHeight="1">
      <c r="B75" s="1">
        <v>3213</v>
      </c>
      <c r="C75" s="1"/>
      <c r="D75" s="1" t="s">
        <v>26</v>
      </c>
      <c r="E75" s="1"/>
      <c r="F75" s="252">
        <f>F213+F262+F317+F415</f>
        <v>10000</v>
      </c>
      <c r="G75" s="88">
        <f>G213+G262+G317+G415</f>
        <v>10000</v>
      </c>
      <c r="H75" s="88"/>
      <c r="I75" s="88"/>
      <c r="J75" s="34"/>
      <c r="K75" s="68"/>
    </row>
    <row r="76" spans="2:11" ht="14.25" customHeight="1">
      <c r="B76" s="1">
        <v>3214</v>
      </c>
      <c r="C76" s="1"/>
      <c r="D76" s="63" t="s">
        <v>77</v>
      </c>
      <c r="E76" s="1"/>
      <c r="F76" s="252">
        <f>F181+F214+F288+F318</f>
        <v>5500</v>
      </c>
      <c r="G76" s="88">
        <f>G181+G214+G288+G318</f>
        <v>5500</v>
      </c>
      <c r="H76" s="88"/>
      <c r="I76" s="88"/>
      <c r="J76" s="34"/>
      <c r="K76" s="68"/>
    </row>
    <row r="77" spans="2:11" ht="12.75">
      <c r="B77" s="25">
        <v>322</v>
      </c>
      <c r="C77" s="1"/>
      <c r="D77" s="25" t="s">
        <v>51</v>
      </c>
      <c r="E77" s="1"/>
      <c r="F77" s="243">
        <f>F78+F79+F80+F84+F85+F86</f>
        <v>757820</v>
      </c>
      <c r="G77" s="85">
        <f>G78+G79+G80+G84+G85+G86</f>
        <v>787800</v>
      </c>
      <c r="H77" s="85"/>
      <c r="I77" s="85"/>
      <c r="J77" s="34"/>
      <c r="K77" s="68"/>
    </row>
    <row r="78" spans="2:11" ht="12.75">
      <c r="B78" s="1">
        <v>3221</v>
      </c>
      <c r="C78" s="1"/>
      <c r="D78" s="1" t="s">
        <v>15</v>
      </c>
      <c r="E78" s="1"/>
      <c r="F78" s="252">
        <f>F182+F215+F263+F289+F319+F416+F465</f>
        <v>117300</v>
      </c>
      <c r="G78" s="88">
        <f>G182+G215+G263+G289+G319+G416+G465</f>
        <v>112300</v>
      </c>
      <c r="H78" s="88"/>
      <c r="I78" s="88"/>
      <c r="J78" s="34"/>
      <c r="K78" s="68"/>
    </row>
    <row r="79" spans="2:11" ht="12.75">
      <c r="B79" s="1">
        <v>3222</v>
      </c>
      <c r="C79" s="1"/>
      <c r="D79" s="1" t="s">
        <v>42</v>
      </c>
      <c r="E79" s="1"/>
      <c r="F79" s="252">
        <f>F216+F264+F320+F321+F444</f>
        <v>395520</v>
      </c>
      <c r="G79" s="88">
        <f>G216+G264+H320+J320+J321+G321+G444</f>
        <v>423500</v>
      </c>
      <c r="H79" s="88"/>
      <c r="I79" s="88"/>
      <c r="J79" s="34"/>
      <c r="K79" s="68"/>
    </row>
    <row r="80" spans="2:11" ht="12.75">
      <c r="B80" s="19">
        <v>3223</v>
      </c>
      <c r="C80" s="19"/>
      <c r="D80" s="19" t="s">
        <v>16</v>
      </c>
      <c r="E80" s="19"/>
      <c r="F80" s="253">
        <f>F217+F322+F418</f>
        <v>170000</v>
      </c>
      <c r="G80" s="95">
        <f>G217+G322+G418</f>
        <v>170000</v>
      </c>
      <c r="H80" s="95"/>
      <c r="I80" s="95"/>
      <c r="J80" s="76"/>
      <c r="K80" s="68"/>
    </row>
    <row r="81" spans="2:11" ht="12.75" hidden="1">
      <c r="B81" s="1"/>
      <c r="C81" s="1"/>
      <c r="D81" s="1"/>
      <c r="E81" s="1"/>
      <c r="F81" s="251"/>
      <c r="G81" s="88"/>
      <c r="H81" s="88"/>
      <c r="I81" s="88"/>
      <c r="J81" s="34"/>
      <c r="K81" s="68"/>
    </row>
    <row r="82" spans="2:11" ht="12.75" hidden="1">
      <c r="B82" s="1"/>
      <c r="C82" s="1"/>
      <c r="D82" s="1"/>
      <c r="E82" s="1"/>
      <c r="F82" s="251"/>
      <c r="G82" s="88"/>
      <c r="H82" s="88"/>
      <c r="I82" s="88"/>
      <c r="J82" s="34"/>
      <c r="K82" s="68"/>
    </row>
    <row r="83" spans="2:11" ht="12.75" hidden="1">
      <c r="B83" s="1"/>
      <c r="C83" s="1"/>
      <c r="D83" s="1"/>
      <c r="E83" s="1"/>
      <c r="F83" s="251"/>
      <c r="G83" s="88"/>
      <c r="H83" s="88"/>
      <c r="I83" s="88"/>
      <c r="J83" s="34"/>
      <c r="K83" s="68"/>
    </row>
    <row r="84" spans="2:11" ht="12.75">
      <c r="B84" s="1">
        <v>3224</v>
      </c>
      <c r="C84" s="1"/>
      <c r="D84" s="1" t="s">
        <v>17</v>
      </c>
      <c r="E84" s="1"/>
      <c r="F84" s="252">
        <f>F218+F265+F323</f>
        <v>25000</v>
      </c>
      <c r="G84" s="88">
        <f>G218+G265+G323</f>
        <v>25000</v>
      </c>
      <c r="H84" s="88"/>
      <c r="I84" s="88"/>
      <c r="J84" s="34"/>
      <c r="K84" s="68"/>
    </row>
    <row r="85" spans="2:11" ht="12.75">
      <c r="B85" s="1">
        <v>3225</v>
      </c>
      <c r="C85" s="1"/>
      <c r="D85" s="1" t="s">
        <v>18</v>
      </c>
      <c r="E85" s="1"/>
      <c r="F85" s="252">
        <f>F184+F219+F266+F291+F324+F419</f>
        <v>45000</v>
      </c>
      <c r="G85" s="88">
        <f>G184+G219+G266+G291+G324+G419</f>
        <v>51000</v>
      </c>
      <c r="H85" s="88"/>
      <c r="I85" s="88"/>
      <c r="J85" s="34"/>
      <c r="K85" s="68"/>
    </row>
    <row r="86" spans="2:11" ht="12.75">
      <c r="B86" s="1">
        <v>3227</v>
      </c>
      <c r="C86" s="1"/>
      <c r="D86" s="1" t="s">
        <v>50</v>
      </c>
      <c r="E86" s="1"/>
      <c r="F86" s="252">
        <f>F220+F325</f>
        <v>5000</v>
      </c>
      <c r="G86" s="88">
        <f>G220+G325</f>
        <v>6000</v>
      </c>
      <c r="H86" s="88"/>
      <c r="I86" s="88"/>
      <c r="J86" s="34"/>
      <c r="K86" s="68"/>
    </row>
    <row r="87" spans="2:11" ht="12.75">
      <c r="B87" s="25">
        <v>323</v>
      </c>
      <c r="C87" s="25"/>
      <c r="D87" s="25" t="s">
        <v>52</v>
      </c>
      <c r="E87" s="1"/>
      <c r="F87" s="243">
        <f>F88+F89+F90+F91+F92+F93+F94+F96+F97</f>
        <v>157100</v>
      </c>
      <c r="G87" s="85">
        <f>G88+G89+G90+G91+G92+G93+G94+G96+G97</f>
        <v>151790</v>
      </c>
      <c r="H87" s="85"/>
      <c r="I87" s="85"/>
      <c r="J87" s="34"/>
      <c r="K87" s="68"/>
    </row>
    <row r="88" spans="2:11" ht="12.75">
      <c r="B88" s="1">
        <v>3231</v>
      </c>
      <c r="C88" s="1"/>
      <c r="D88" s="1" t="s">
        <v>38</v>
      </c>
      <c r="E88" s="1"/>
      <c r="F88" s="252">
        <f>F185+F221+F267+F292+F326+F420</f>
        <v>36100</v>
      </c>
      <c r="G88" s="88">
        <f>G185+G221+G267+G292+G326+G420</f>
        <v>36100</v>
      </c>
      <c r="H88" s="88"/>
      <c r="I88" s="88"/>
      <c r="J88" s="34"/>
      <c r="K88" s="68"/>
    </row>
    <row r="89" spans="2:11" ht="12.75">
      <c r="B89" s="1">
        <v>3232</v>
      </c>
      <c r="C89" s="1"/>
      <c r="D89" s="1" t="s">
        <v>37</v>
      </c>
      <c r="E89" s="1"/>
      <c r="F89" s="252">
        <f>F222+F268+F327</f>
        <v>43000</v>
      </c>
      <c r="G89" s="88">
        <f>G222+G268+G327</f>
        <v>45000</v>
      </c>
      <c r="H89" s="88"/>
      <c r="I89" s="88"/>
      <c r="J89" s="34"/>
      <c r="K89" s="68"/>
    </row>
    <row r="90" spans="2:11" ht="12.75">
      <c r="B90" s="1">
        <v>3233</v>
      </c>
      <c r="C90" s="1">
        <v>3233</v>
      </c>
      <c r="D90" s="1" t="s">
        <v>70</v>
      </c>
      <c r="E90" s="1"/>
      <c r="F90" s="252">
        <f aca="true" t="shared" si="1" ref="F90:G92">F223+F328</f>
        <v>4000</v>
      </c>
      <c r="G90" s="88">
        <f t="shared" si="1"/>
        <v>4690</v>
      </c>
      <c r="H90" s="88"/>
      <c r="I90" s="88"/>
      <c r="J90" s="34"/>
      <c r="K90" s="68"/>
    </row>
    <row r="91" spans="2:11" ht="12.75">
      <c r="B91" s="1">
        <v>3234</v>
      </c>
      <c r="C91" s="1"/>
      <c r="D91" s="1" t="s">
        <v>46</v>
      </c>
      <c r="E91" s="1"/>
      <c r="F91" s="252">
        <f t="shared" si="1"/>
        <v>22000</v>
      </c>
      <c r="G91" s="88">
        <f t="shared" si="1"/>
        <v>23000</v>
      </c>
      <c r="H91" s="88"/>
      <c r="I91" s="88"/>
      <c r="J91" s="34"/>
      <c r="K91" s="68"/>
    </row>
    <row r="92" spans="2:11" ht="12.75">
      <c r="B92" s="1">
        <v>3235</v>
      </c>
      <c r="C92" s="1"/>
      <c r="D92" s="1" t="s">
        <v>74</v>
      </c>
      <c r="E92" s="1"/>
      <c r="F92" s="252">
        <f t="shared" si="1"/>
        <v>15000</v>
      </c>
      <c r="G92" s="88">
        <f t="shared" si="1"/>
        <v>13000</v>
      </c>
      <c r="H92" s="88"/>
      <c r="I92" s="88"/>
      <c r="J92" s="34"/>
      <c r="K92" s="68"/>
    </row>
    <row r="93" spans="2:11" ht="14.25" customHeight="1">
      <c r="B93" s="1">
        <v>3236</v>
      </c>
      <c r="C93" s="1"/>
      <c r="D93" s="19" t="s">
        <v>104</v>
      </c>
      <c r="E93" s="1"/>
      <c r="F93" s="252">
        <f>F226+F269+F331</f>
        <v>17000</v>
      </c>
      <c r="G93" s="88">
        <f>G226+G269+G331</f>
        <v>17000</v>
      </c>
      <c r="H93" s="88"/>
      <c r="I93" s="88"/>
      <c r="J93" s="34"/>
      <c r="K93" s="68"/>
    </row>
    <row r="94" spans="2:11" ht="12" customHeight="1">
      <c r="B94" s="19">
        <v>3237</v>
      </c>
      <c r="C94" s="19"/>
      <c r="D94" s="19" t="s">
        <v>27</v>
      </c>
      <c r="E94" s="25"/>
      <c r="F94" s="252">
        <f>F186+F227+F293+F332</f>
        <v>1000</v>
      </c>
      <c r="G94" s="88">
        <f>G186+G227+G293+G332</f>
        <v>1000</v>
      </c>
      <c r="H94" s="88"/>
      <c r="I94" s="88"/>
      <c r="J94" s="34"/>
      <c r="K94" s="68"/>
    </row>
    <row r="95" spans="2:11" ht="0" customHeight="1" hidden="1">
      <c r="B95" s="1"/>
      <c r="C95" s="1"/>
      <c r="D95" s="1"/>
      <c r="E95" s="1"/>
      <c r="F95" s="252">
        <f>F228+F333</f>
        <v>7000</v>
      </c>
      <c r="G95" s="88">
        <f>G228+G333</f>
        <v>5000</v>
      </c>
      <c r="H95" s="88"/>
      <c r="I95" s="88"/>
      <c r="J95" s="34"/>
      <c r="K95" s="68"/>
    </row>
    <row r="96" spans="2:11" ht="12.75">
      <c r="B96" s="1">
        <v>3238</v>
      </c>
      <c r="C96" s="1"/>
      <c r="D96" s="1" t="s">
        <v>19</v>
      </c>
      <c r="E96" s="1"/>
      <c r="F96" s="252">
        <f>F228+F333</f>
        <v>7000</v>
      </c>
      <c r="G96" s="88">
        <f>G228+G333</f>
        <v>5000</v>
      </c>
      <c r="H96" s="88"/>
      <c r="I96" s="88"/>
      <c r="J96" s="34"/>
      <c r="K96" s="68"/>
    </row>
    <row r="97" spans="2:11" ht="12.75">
      <c r="B97" s="19">
        <v>3239</v>
      </c>
      <c r="C97" s="19"/>
      <c r="D97" s="19" t="s">
        <v>20</v>
      </c>
      <c r="E97" s="19"/>
      <c r="F97" s="252">
        <f>F229+F270+F334</f>
        <v>12000</v>
      </c>
      <c r="G97" s="88">
        <f>G229+G270+G334</f>
        <v>7000</v>
      </c>
      <c r="H97" s="88"/>
      <c r="I97" s="88"/>
      <c r="J97" s="34"/>
      <c r="K97" s="68"/>
    </row>
    <row r="98" spans="2:11" ht="12.75">
      <c r="B98" s="19">
        <v>324</v>
      </c>
      <c r="C98" s="19"/>
      <c r="D98" s="26" t="s">
        <v>71</v>
      </c>
      <c r="E98" s="19"/>
      <c r="F98" s="243">
        <f>F99</f>
        <v>43000</v>
      </c>
      <c r="G98" s="85">
        <f>G99</f>
        <v>11000</v>
      </c>
      <c r="H98" s="85"/>
      <c r="I98" s="85"/>
      <c r="J98" s="85"/>
      <c r="K98" s="68"/>
    </row>
    <row r="99" spans="2:11" ht="12.75">
      <c r="B99" s="81">
        <v>3241</v>
      </c>
      <c r="C99" s="1"/>
      <c r="D99" s="81" t="s">
        <v>71</v>
      </c>
      <c r="E99" s="25"/>
      <c r="F99" s="253">
        <f>F187+F230+F294+F335+F467</f>
        <v>43000</v>
      </c>
      <c r="G99" s="95">
        <f>G187+G230+G294+G335+G467</f>
        <v>11000</v>
      </c>
      <c r="H99" s="95"/>
      <c r="I99" s="95"/>
      <c r="J99" s="95"/>
      <c r="K99" s="68"/>
    </row>
    <row r="100" spans="2:11" ht="12.75">
      <c r="B100" s="84">
        <v>329</v>
      </c>
      <c r="C100" s="49"/>
      <c r="D100" s="84" t="s">
        <v>33</v>
      </c>
      <c r="E100" s="21"/>
      <c r="F100" s="254">
        <f>F101+F102+F103+F104+F105+F106</f>
        <v>115448</v>
      </c>
      <c r="G100" s="96">
        <f>G101+G102+G103+G104+G105+G106</f>
        <v>109800</v>
      </c>
      <c r="H100" s="96"/>
      <c r="I100" s="96"/>
      <c r="J100" s="34"/>
      <c r="K100" s="68"/>
    </row>
    <row r="101" spans="2:11" ht="24.75" customHeight="1">
      <c r="B101" s="26">
        <v>3291</v>
      </c>
      <c r="C101" s="25"/>
      <c r="D101" s="83" t="s">
        <v>99</v>
      </c>
      <c r="E101" s="20"/>
      <c r="F101" s="255">
        <f>F188+F231+F295+F336+F421</f>
        <v>7000</v>
      </c>
      <c r="G101" s="97">
        <f>G188+G231+G295+G336+G421</f>
        <v>8000</v>
      </c>
      <c r="H101" s="97"/>
      <c r="I101" s="97"/>
      <c r="J101" s="76"/>
      <c r="K101" s="68"/>
    </row>
    <row r="102" spans="2:11" ht="24.75" customHeight="1">
      <c r="B102" s="26">
        <v>3292</v>
      </c>
      <c r="C102" s="25"/>
      <c r="D102" s="83" t="s">
        <v>108</v>
      </c>
      <c r="E102" s="20"/>
      <c r="F102" s="256"/>
      <c r="G102" s="18"/>
      <c r="H102" s="97"/>
      <c r="I102" s="97"/>
      <c r="J102" s="76"/>
      <c r="K102" s="68"/>
    </row>
    <row r="103" spans="2:11" ht="14.25" customHeight="1">
      <c r="B103" s="1">
        <v>3293</v>
      </c>
      <c r="C103" s="1"/>
      <c r="D103" s="1" t="s">
        <v>21</v>
      </c>
      <c r="E103" s="1"/>
      <c r="F103" s="255">
        <f>F190+F232+F297+F337+F468</f>
        <v>30448</v>
      </c>
      <c r="G103" s="97">
        <f>G190+G232+G297+G337+G468</f>
        <v>24500</v>
      </c>
      <c r="H103" s="97"/>
      <c r="I103" s="88"/>
      <c r="J103" s="34"/>
      <c r="K103" s="68"/>
    </row>
    <row r="104" spans="2:11" ht="12.75">
      <c r="B104" s="1">
        <v>3294</v>
      </c>
      <c r="C104" s="1"/>
      <c r="D104" s="1" t="s">
        <v>22</v>
      </c>
      <c r="E104" s="1"/>
      <c r="F104" s="255">
        <f>F233+F338+F422</f>
        <v>4000</v>
      </c>
      <c r="G104" s="97">
        <f>G233+G338+G422</f>
        <v>5300</v>
      </c>
      <c r="H104" s="97"/>
      <c r="I104" s="88"/>
      <c r="J104" s="34"/>
      <c r="K104" s="68"/>
    </row>
    <row r="105" spans="2:11" ht="12.75">
      <c r="B105" s="1">
        <v>3295</v>
      </c>
      <c r="C105" s="1"/>
      <c r="D105" s="1" t="s">
        <v>47</v>
      </c>
      <c r="E105" s="1"/>
      <c r="F105" s="252">
        <f>F166+F234+F370+F392</f>
        <v>21000</v>
      </c>
      <c r="G105" s="88">
        <f>G166+G234+G370+G392</f>
        <v>19000</v>
      </c>
      <c r="H105" s="88"/>
      <c r="I105" s="88"/>
      <c r="J105" s="34"/>
      <c r="K105" s="68"/>
    </row>
    <row r="106" spans="2:11" ht="15.75" customHeight="1">
      <c r="B106" s="4">
        <v>3299</v>
      </c>
      <c r="C106" s="1"/>
      <c r="D106" s="4" t="s">
        <v>78</v>
      </c>
      <c r="E106" s="1"/>
      <c r="F106" s="252">
        <f>F191+F235+F271+F298+F340+F469</f>
        <v>53000</v>
      </c>
      <c r="G106" s="88">
        <f>G191+G235+G271+G298+G340+G469</f>
        <v>53000</v>
      </c>
      <c r="H106" s="88"/>
      <c r="I106" s="88"/>
      <c r="J106" s="34"/>
      <c r="K106" s="68"/>
    </row>
    <row r="107" spans="2:11" ht="15.75" customHeight="1">
      <c r="B107" s="4"/>
      <c r="C107" s="1"/>
      <c r="D107" s="4"/>
      <c r="E107" s="1"/>
      <c r="F107" s="251"/>
      <c r="G107" s="88"/>
      <c r="H107" s="98"/>
      <c r="I107" s="88"/>
      <c r="J107" s="34"/>
      <c r="K107" s="68"/>
    </row>
    <row r="108" spans="2:11" ht="15" customHeight="1">
      <c r="B108" s="26">
        <v>343</v>
      </c>
      <c r="C108" s="1"/>
      <c r="D108" s="26" t="s">
        <v>80</v>
      </c>
      <c r="E108" s="1"/>
      <c r="F108" s="241">
        <f>F109+F110+F111</f>
        <v>3500</v>
      </c>
      <c r="G108" s="46">
        <f>G109+G110+G111</f>
        <v>3500</v>
      </c>
      <c r="H108" s="85"/>
      <c r="I108" s="85"/>
      <c r="J108" s="34"/>
      <c r="K108" s="68"/>
    </row>
    <row r="109" spans="2:11" ht="12.75">
      <c r="B109" s="4">
        <v>3431</v>
      </c>
      <c r="C109" s="1"/>
      <c r="D109" s="4" t="s">
        <v>23</v>
      </c>
      <c r="E109" s="1"/>
      <c r="F109" s="252">
        <f>F236+F341+F424</f>
        <v>3500</v>
      </c>
      <c r="G109" s="88">
        <f>G236+G341+G424</f>
        <v>3500</v>
      </c>
      <c r="H109" s="88"/>
      <c r="I109" s="88"/>
      <c r="J109" s="34"/>
      <c r="K109" s="68"/>
    </row>
    <row r="110" spans="2:11" ht="12.75">
      <c r="B110" s="4">
        <v>3433</v>
      </c>
      <c r="C110" s="1"/>
      <c r="D110" s="4" t="s">
        <v>24</v>
      </c>
      <c r="E110" s="1"/>
      <c r="F110" s="252">
        <f>F237+F342</f>
        <v>0</v>
      </c>
      <c r="G110" s="88">
        <f>G237+G342</f>
        <v>0</v>
      </c>
      <c r="H110" s="88"/>
      <c r="I110" s="88"/>
      <c r="J110" s="34"/>
      <c r="K110" s="68"/>
    </row>
    <row r="111" spans="2:11" ht="12.75">
      <c r="B111" s="4">
        <v>3434</v>
      </c>
      <c r="C111" s="1"/>
      <c r="D111" s="4" t="s">
        <v>43</v>
      </c>
      <c r="E111" s="1"/>
      <c r="F111" s="251"/>
      <c r="G111" s="88"/>
      <c r="H111" s="88"/>
      <c r="I111" s="88"/>
      <c r="J111" s="34"/>
      <c r="K111" s="68"/>
    </row>
    <row r="112" spans="2:11" ht="27.75" customHeight="1">
      <c r="B112" s="26">
        <v>37</v>
      </c>
      <c r="C112" s="25"/>
      <c r="D112" s="82" t="s">
        <v>94</v>
      </c>
      <c r="E112" s="25"/>
      <c r="F112" s="257">
        <f>F113+F114</f>
        <v>10000</v>
      </c>
      <c r="G112" s="85">
        <f>G113+G114</f>
        <v>10000</v>
      </c>
      <c r="H112" s="85"/>
      <c r="I112" s="85"/>
      <c r="J112" s="34"/>
      <c r="K112" s="68"/>
    </row>
    <row r="113" spans="2:11" ht="12" customHeight="1">
      <c r="B113" s="4">
        <v>3721</v>
      </c>
      <c r="C113" s="1"/>
      <c r="D113" s="1"/>
      <c r="E113" s="1"/>
      <c r="F113" s="252">
        <f>F193+F299</f>
        <v>10000</v>
      </c>
      <c r="G113" s="88">
        <f>G193+G299</f>
        <v>10000</v>
      </c>
      <c r="H113" s="88"/>
      <c r="I113" s="88"/>
      <c r="J113" s="34"/>
      <c r="K113" s="68"/>
    </row>
    <row r="114" spans="2:11" ht="12" customHeight="1">
      <c r="B114" s="4">
        <v>3722</v>
      </c>
      <c r="C114" s="1"/>
      <c r="D114" s="1"/>
      <c r="E114" s="1"/>
      <c r="F114" s="252">
        <f>F194+F300</f>
        <v>0</v>
      </c>
      <c r="G114" s="88">
        <f>G194+G300</f>
        <v>0</v>
      </c>
      <c r="H114" s="88"/>
      <c r="I114" s="88"/>
      <c r="J114" s="34"/>
      <c r="K114" s="68"/>
    </row>
    <row r="115" spans="2:11" ht="12.75" customHeight="1">
      <c r="B115" s="26">
        <v>38</v>
      </c>
      <c r="C115" s="25"/>
      <c r="D115" s="26" t="s">
        <v>72</v>
      </c>
      <c r="E115" s="25"/>
      <c r="F115" s="241">
        <f>F116</f>
        <v>0</v>
      </c>
      <c r="G115" s="85">
        <f>G116</f>
        <v>0</v>
      </c>
      <c r="H115" s="85"/>
      <c r="I115" s="85"/>
      <c r="J115" s="34"/>
      <c r="K115" s="68"/>
    </row>
    <row r="116" spans="2:11" ht="13.5" customHeight="1">
      <c r="B116" s="4">
        <v>3811</v>
      </c>
      <c r="C116" s="1"/>
      <c r="D116" s="4" t="s">
        <v>7</v>
      </c>
      <c r="E116" s="1"/>
      <c r="F116" s="252">
        <f>F343</f>
        <v>0</v>
      </c>
      <c r="G116" s="88">
        <f>G343</f>
        <v>0</v>
      </c>
      <c r="H116" s="88"/>
      <c r="I116" s="88"/>
      <c r="J116" s="34"/>
      <c r="K116" s="68"/>
    </row>
    <row r="117" spans="6:11" ht="17.25" customHeight="1">
      <c r="F117" s="258"/>
      <c r="G117" s="54"/>
      <c r="H117" s="54"/>
      <c r="I117" s="54"/>
      <c r="K117" s="70"/>
    </row>
    <row r="118" spans="6:11" ht="10.5" customHeight="1" thickBot="1">
      <c r="F118" s="258"/>
      <c r="G118" s="54"/>
      <c r="H118" s="54"/>
      <c r="I118" s="54"/>
      <c r="K118" s="70"/>
    </row>
    <row r="119" spans="2:11" ht="13.5" thickBot="1">
      <c r="B119" s="102"/>
      <c r="C119" s="42" t="s">
        <v>31</v>
      </c>
      <c r="D119" s="103" t="s">
        <v>40</v>
      </c>
      <c r="E119" s="12"/>
      <c r="F119" s="259"/>
      <c r="G119" s="79"/>
      <c r="H119" s="72"/>
      <c r="I119" s="104"/>
      <c r="J119" s="105"/>
      <c r="K119" s="71"/>
    </row>
    <row r="120" spans="2:11" ht="67.5" customHeight="1" thickBot="1">
      <c r="B120" s="197" t="s">
        <v>55</v>
      </c>
      <c r="C120" s="198"/>
      <c r="D120" s="198" t="s">
        <v>5</v>
      </c>
      <c r="E120" s="190"/>
      <c r="F120" s="340" t="s">
        <v>229</v>
      </c>
      <c r="G120" s="193" t="s">
        <v>196</v>
      </c>
      <c r="H120" s="193"/>
      <c r="I120" s="193"/>
      <c r="J120" s="199"/>
      <c r="K120" s="194"/>
    </row>
    <row r="121" spans="2:11" ht="18.75" customHeight="1">
      <c r="B121" s="50">
        <v>4123</v>
      </c>
      <c r="C121" s="51"/>
      <c r="D121" s="52" t="s">
        <v>100</v>
      </c>
      <c r="E121" s="51"/>
      <c r="F121" s="260">
        <f>F195+F240+F345+F425</f>
        <v>0</v>
      </c>
      <c r="G121" s="106">
        <f>G195+G240+G345+G425</f>
        <v>0</v>
      </c>
      <c r="H121" s="106"/>
      <c r="I121" s="107"/>
      <c r="J121" s="60"/>
      <c r="K121" s="59"/>
    </row>
    <row r="122" spans="2:11" ht="17.25" customHeight="1">
      <c r="B122" s="4">
        <v>4221</v>
      </c>
      <c r="C122" s="1"/>
      <c r="D122" s="4" t="s">
        <v>25</v>
      </c>
      <c r="E122" s="1"/>
      <c r="F122" s="252">
        <f>F196+F241+F272+F346+F426</f>
        <v>15700</v>
      </c>
      <c r="G122" s="88">
        <f>G196+G241+G272+G346+G426</f>
        <v>25700</v>
      </c>
      <c r="H122" s="88"/>
      <c r="I122" s="88"/>
      <c r="J122" s="60"/>
      <c r="K122" s="59"/>
    </row>
    <row r="123" spans="2:11" ht="17.25" customHeight="1">
      <c r="B123" s="4">
        <v>4222</v>
      </c>
      <c r="C123" s="1"/>
      <c r="D123" s="81" t="s">
        <v>101</v>
      </c>
      <c r="E123" s="1"/>
      <c r="F123" s="252"/>
      <c r="G123" s="88"/>
      <c r="H123" s="88"/>
      <c r="I123" s="88"/>
      <c r="J123" s="60"/>
      <c r="K123" s="59"/>
    </row>
    <row r="124" spans="2:11" ht="17.25" customHeight="1">
      <c r="B124" s="4">
        <v>4223</v>
      </c>
      <c r="C124" s="1"/>
      <c r="D124" s="4" t="s">
        <v>96</v>
      </c>
      <c r="E124" s="1"/>
      <c r="F124" s="252">
        <f>F427</f>
        <v>0</v>
      </c>
      <c r="G124" s="88">
        <f>G427</f>
        <v>0</v>
      </c>
      <c r="H124" s="88"/>
      <c r="I124" s="88"/>
      <c r="J124" s="60"/>
      <c r="K124" s="59"/>
    </row>
    <row r="125" spans="2:11" ht="17.25" customHeight="1">
      <c r="B125" s="4">
        <v>4225</v>
      </c>
      <c r="C125" s="1"/>
      <c r="D125" s="4"/>
      <c r="E125" s="1"/>
      <c r="F125" s="252">
        <f>F197</f>
        <v>0</v>
      </c>
      <c r="G125" s="88">
        <f>G197</f>
        <v>0</v>
      </c>
      <c r="H125" s="88"/>
      <c r="I125" s="88"/>
      <c r="J125" s="60"/>
      <c r="K125" s="59"/>
    </row>
    <row r="126" spans="2:11" ht="17.25" customHeight="1">
      <c r="B126" s="4">
        <v>4226</v>
      </c>
      <c r="C126" s="1"/>
      <c r="D126" s="4"/>
      <c r="E126" s="1"/>
      <c r="F126" s="252">
        <f>F198+F428</f>
        <v>5000</v>
      </c>
      <c r="G126" s="88">
        <f>G198+G428</f>
        <v>5000</v>
      </c>
      <c r="H126" s="88"/>
      <c r="I126" s="88"/>
      <c r="J126" s="60"/>
      <c r="K126" s="59"/>
    </row>
    <row r="127" spans="2:11" ht="30.75" customHeight="1">
      <c r="B127" s="4">
        <v>4227</v>
      </c>
      <c r="C127" s="1"/>
      <c r="D127" s="64" t="s">
        <v>79</v>
      </c>
      <c r="E127" s="1"/>
      <c r="F127" s="252">
        <f>F347+F429</f>
        <v>0</v>
      </c>
      <c r="G127" s="88">
        <f>G347+G429</f>
        <v>4000</v>
      </c>
      <c r="H127" s="88"/>
      <c r="I127" s="88"/>
      <c r="J127" s="60"/>
      <c r="K127" s="59"/>
    </row>
    <row r="128" spans="2:11" ht="15.75" customHeight="1">
      <c r="B128" s="4">
        <v>4241</v>
      </c>
      <c r="C128" s="1"/>
      <c r="D128" s="4" t="s">
        <v>48</v>
      </c>
      <c r="E128" s="1"/>
      <c r="F128" s="252">
        <f>F199+F200+F243+F348+F430</f>
        <v>0</v>
      </c>
      <c r="G128" s="88">
        <f>G199+G200+G243+G348+G430</f>
        <v>12000</v>
      </c>
      <c r="H128" s="88"/>
      <c r="I128" s="88"/>
      <c r="J128" s="60"/>
      <c r="K128" s="59"/>
    </row>
    <row r="129" spans="2:11" ht="15" customHeight="1">
      <c r="B129" s="4">
        <v>4262</v>
      </c>
      <c r="C129" s="1"/>
      <c r="D129" s="81" t="s">
        <v>90</v>
      </c>
      <c r="E129" s="1"/>
      <c r="F129" s="252"/>
      <c r="G129" s="88"/>
      <c r="H129" s="88"/>
      <c r="I129" s="88"/>
      <c r="J129" s="60"/>
      <c r="K129" s="59"/>
    </row>
    <row r="130" spans="2:11" ht="15" customHeight="1">
      <c r="B130" s="4"/>
      <c r="C130" s="1"/>
      <c r="D130" s="4"/>
      <c r="E130" s="1"/>
      <c r="F130" s="252"/>
      <c r="G130" s="88"/>
      <c r="H130" s="88"/>
      <c r="I130" s="88"/>
      <c r="J130" s="60"/>
      <c r="K130" s="59"/>
    </row>
    <row r="131" spans="2:11" ht="15.75" customHeight="1" thickBot="1">
      <c r="B131" s="35"/>
      <c r="C131" s="36"/>
      <c r="D131" s="37" t="s">
        <v>28</v>
      </c>
      <c r="E131" s="24"/>
      <c r="F131" s="261">
        <f>SUM(F121:F130)</f>
        <v>20700</v>
      </c>
      <c r="G131" s="99">
        <f>SUM(G121:G130)</f>
        <v>46700</v>
      </c>
      <c r="H131" s="99"/>
      <c r="I131" s="99"/>
      <c r="J131" s="73"/>
      <c r="K131" s="59"/>
    </row>
    <row r="132" spans="2:11" ht="15" customHeight="1" thickBot="1">
      <c r="B132" s="38"/>
      <c r="C132" s="39"/>
      <c r="D132" s="13" t="s">
        <v>36</v>
      </c>
      <c r="E132" s="40"/>
      <c r="F132" s="262">
        <f>F63+F131</f>
        <v>7869727</v>
      </c>
      <c r="G132" s="41">
        <f>G63+G131</f>
        <v>6234354</v>
      </c>
      <c r="H132" s="100"/>
      <c r="I132" s="100"/>
      <c r="J132" s="60"/>
      <c r="K132" s="59"/>
    </row>
    <row r="133" spans="2:11" ht="15.75" customHeight="1">
      <c r="B133" s="30"/>
      <c r="C133" s="2"/>
      <c r="D133" s="30"/>
      <c r="E133" s="2"/>
      <c r="F133" s="263"/>
      <c r="G133" s="10"/>
      <c r="H133" s="10"/>
      <c r="I133" s="10"/>
      <c r="J133" s="32"/>
      <c r="K133" s="29"/>
    </row>
    <row r="134" spans="2:11" ht="16.5" customHeight="1">
      <c r="B134" s="109"/>
      <c r="C134" s="109"/>
      <c r="D134" s="151" t="s">
        <v>201</v>
      </c>
      <c r="E134" s="151"/>
      <c r="F134" s="241">
        <f>F58-F132</f>
        <v>0</v>
      </c>
      <c r="G134" s="152"/>
      <c r="H134" s="152"/>
      <c r="I134" s="152">
        <f>I56-I132</f>
        <v>0</v>
      </c>
      <c r="J134" s="2"/>
      <c r="K134" s="2"/>
    </row>
    <row r="135" spans="2:11" ht="28.5" customHeight="1">
      <c r="B135" s="4"/>
      <c r="C135" s="1"/>
      <c r="D135" s="83" t="s">
        <v>91</v>
      </c>
      <c r="E135" s="1"/>
      <c r="F135" s="251"/>
      <c r="G135" s="53"/>
      <c r="H135" s="53"/>
      <c r="I135" s="53"/>
      <c r="J135" s="32"/>
      <c r="K135" s="29"/>
    </row>
    <row r="136" spans="2:11" ht="33.75" customHeight="1">
      <c r="B136" s="108"/>
      <c r="C136" s="108"/>
      <c r="D136" s="153" t="s">
        <v>73</v>
      </c>
      <c r="E136" s="108"/>
      <c r="F136" s="341"/>
      <c r="G136" s="154"/>
      <c r="H136" s="154"/>
      <c r="I136" s="154">
        <f>I134+I135</f>
        <v>0</v>
      </c>
      <c r="J136" s="2"/>
      <c r="K136" s="2"/>
    </row>
    <row r="137" spans="2:11" ht="13.5" customHeight="1">
      <c r="B137" s="2"/>
      <c r="C137" s="2"/>
      <c r="D137" s="55"/>
      <c r="E137" s="2"/>
      <c r="F137" s="263"/>
      <c r="G137" s="10"/>
      <c r="H137" s="10"/>
      <c r="I137" s="10"/>
      <c r="J137" s="2"/>
      <c r="K137" s="2"/>
    </row>
    <row r="138" spans="4:11" ht="17.25" customHeight="1">
      <c r="D138" s="78"/>
      <c r="F138" s="258"/>
      <c r="G138" s="54"/>
      <c r="H138" s="54"/>
      <c r="I138" s="54"/>
      <c r="J138" s="15"/>
      <c r="K138" s="29"/>
    </row>
    <row r="139" spans="4:12" ht="17.25" customHeight="1">
      <c r="D139" s="78"/>
      <c r="F139" s="258"/>
      <c r="G139" s="54"/>
      <c r="H139" s="54"/>
      <c r="I139" s="54"/>
      <c r="J139" s="15"/>
      <c r="K139" s="351"/>
      <c r="L139" s="351"/>
    </row>
    <row r="140" spans="4:10" ht="14.25" customHeight="1">
      <c r="D140" s="78"/>
      <c r="F140" s="258"/>
      <c r="G140" s="54"/>
      <c r="H140" t="s">
        <v>44</v>
      </c>
      <c r="I140" s="54"/>
      <c r="J140" s="15"/>
    </row>
    <row r="141" spans="4:10" ht="14.25" customHeight="1">
      <c r="D141" s="78"/>
      <c r="F141" s="258"/>
      <c r="G141" s="80"/>
      <c r="H141" s="20" t="s">
        <v>110</v>
      </c>
      <c r="I141" s="20"/>
      <c r="J141" s="15"/>
    </row>
    <row r="142" spans="4:11" ht="27" customHeight="1">
      <c r="D142" s="21"/>
      <c r="E142" s="21"/>
      <c r="F142" s="264"/>
      <c r="G142" s="21"/>
      <c r="H142" s="21"/>
      <c r="I142" s="21"/>
      <c r="J142" s="22"/>
      <c r="K142" s="15"/>
    </row>
    <row r="143" spans="4:11" ht="16.5" customHeight="1">
      <c r="D143" s="21"/>
      <c r="J143" s="15"/>
      <c r="K143" s="56"/>
    </row>
    <row r="144" spans="4:10" ht="16.5" customHeight="1">
      <c r="D144" s="20"/>
      <c r="J144" s="15"/>
    </row>
    <row r="145" spans="4:10" ht="32.25" customHeight="1">
      <c r="D145" s="357" t="s">
        <v>250</v>
      </c>
      <c r="E145" s="357"/>
      <c r="F145" s="357"/>
      <c r="G145" s="357"/>
      <c r="H145" s="357"/>
      <c r="I145" s="357"/>
      <c r="J145" s="15"/>
    </row>
    <row r="146" spans="8:10" ht="16.5" customHeight="1">
      <c r="H146" s="20" t="s">
        <v>81</v>
      </c>
      <c r="J146" s="18"/>
    </row>
    <row r="147" spans="8:10" ht="16.5" customHeight="1">
      <c r="H147" s="353" t="s">
        <v>82</v>
      </c>
      <c r="I147" s="353"/>
      <c r="J147" s="15"/>
    </row>
    <row r="148" spans="8:10" ht="16.5" customHeight="1">
      <c r="H148" s="168"/>
      <c r="I148" s="168"/>
      <c r="J148" s="15"/>
    </row>
    <row r="149" spans="8:10" ht="16.5" customHeight="1">
      <c r="H149" s="168"/>
      <c r="I149" s="168"/>
      <c r="J149" s="15"/>
    </row>
    <row r="150" spans="8:10" ht="16.5" customHeight="1">
      <c r="H150" s="168"/>
      <c r="I150" s="168"/>
      <c r="J150" s="15"/>
    </row>
    <row r="151" spans="8:10" ht="16.5" customHeight="1">
      <c r="H151" s="168"/>
      <c r="I151" s="168"/>
      <c r="J151" s="15"/>
    </row>
    <row r="152" spans="8:10" ht="16.5" customHeight="1">
      <c r="H152" s="168"/>
      <c r="I152" s="168"/>
      <c r="J152" s="15"/>
    </row>
    <row r="153" spans="8:10" ht="16.5" customHeight="1">
      <c r="H153" s="168"/>
      <c r="I153" s="168"/>
      <c r="J153" s="15"/>
    </row>
    <row r="154" ht="27.75" customHeight="1">
      <c r="J154" s="15"/>
    </row>
    <row r="155" spans="4:10" ht="77.25" customHeight="1" thickBot="1">
      <c r="D155" s="180" t="s">
        <v>217</v>
      </c>
      <c r="J155" s="22"/>
    </row>
    <row r="156" spans="2:10" ht="29.25" customHeight="1" thickBot="1">
      <c r="B156" s="200" t="s">
        <v>158</v>
      </c>
      <c r="C156" s="201"/>
      <c r="D156" s="201" t="s">
        <v>187</v>
      </c>
      <c r="E156" s="201"/>
      <c r="F156" s="340" t="s">
        <v>229</v>
      </c>
      <c r="G156" s="193" t="s">
        <v>196</v>
      </c>
      <c r="H156" s="193"/>
      <c r="I156" s="193"/>
      <c r="J156" s="140" t="s">
        <v>151</v>
      </c>
    </row>
    <row r="157" spans="2:10" ht="16.5" customHeight="1">
      <c r="B157" s="49"/>
      <c r="C157" s="49"/>
      <c r="D157" s="49"/>
      <c r="E157" s="49"/>
      <c r="F157" s="265"/>
      <c r="G157" s="49"/>
      <c r="H157" s="49"/>
      <c r="I157" s="159"/>
      <c r="J157" s="160"/>
    </row>
    <row r="158" spans="2:10" ht="16.5" customHeight="1">
      <c r="B158" s="121">
        <v>6361</v>
      </c>
      <c r="C158" s="49"/>
      <c r="D158" s="122" t="s">
        <v>87</v>
      </c>
      <c r="E158" s="49"/>
      <c r="F158" s="266">
        <v>6004000</v>
      </c>
      <c r="G158" s="123">
        <v>5341920</v>
      </c>
      <c r="H158" s="124"/>
      <c r="I158" s="134"/>
      <c r="J158" s="88">
        <f>H158/G158*100</f>
        <v>0</v>
      </c>
    </row>
    <row r="159" spans="2:10" ht="16.5" customHeight="1">
      <c r="B159" s="114">
        <v>3111</v>
      </c>
      <c r="C159" s="19"/>
      <c r="D159" s="19" t="s">
        <v>83</v>
      </c>
      <c r="E159" s="1"/>
      <c r="F159" s="252">
        <v>4820000</v>
      </c>
      <c r="G159" s="88">
        <v>4309870</v>
      </c>
      <c r="H159" s="115"/>
      <c r="I159" s="134"/>
      <c r="J159" s="88">
        <f aca="true" t="shared" si="2" ref="J159:J167">H159/G159*100</f>
        <v>0</v>
      </c>
    </row>
    <row r="160" spans="2:10" ht="16.5" customHeight="1">
      <c r="B160" s="114">
        <v>3113</v>
      </c>
      <c r="C160" s="19"/>
      <c r="D160" s="19" t="s">
        <v>84</v>
      </c>
      <c r="E160" s="1"/>
      <c r="F160" s="267">
        <v>50000</v>
      </c>
      <c r="G160" s="1">
        <v>40000</v>
      </c>
      <c r="H160" s="115"/>
      <c r="I160" s="134"/>
      <c r="J160" s="88">
        <f t="shared" si="2"/>
        <v>0</v>
      </c>
    </row>
    <row r="161" spans="2:10" ht="12.75">
      <c r="B161" s="114">
        <v>3114</v>
      </c>
      <c r="C161" s="19"/>
      <c r="D161" s="19" t="s">
        <v>85</v>
      </c>
      <c r="E161" s="1"/>
      <c r="F161" s="267">
        <v>15000</v>
      </c>
      <c r="G161" s="1">
        <v>15000</v>
      </c>
      <c r="H161" s="115"/>
      <c r="I161" s="134"/>
      <c r="J161" s="88">
        <f t="shared" si="2"/>
        <v>0</v>
      </c>
    </row>
    <row r="162" spans="2:10" ht="12.75">
      <c r="B162" s="116">
        <v>3121</v>
      </c>
      <c r="C162" s="1"/>
      <c r="D162" s="81" t="s">
        <v>13</v>
      </c>
      <c r="E162" s="1"/>
      <c r="F162" s="267">
        <v>190000</v>
      </c>
      <c r="G162" s="1">
        <v>160000</v>
      </c>
      <c r="H162" s="115"/>
      <c r="I162" s="134"/>
      <c r="J162" s="88">
        <f t="shared" si="2"/>
        <v>0</v>
      </c>
    </row>
    <row r="163" spans="2:10" ht="12.75">
      <c r="B163" s="116">
        <v>3132</v>
      </c>
      <c r="C163" s="1"/>
      <c r="D163" s="81" t="s">
        <v>112</v>
      </c>
      <c r="E163" s="1"/>
      <c r="F163" s="267">
        <v>790000</v>
      </c>
      <c r="G163" s="1">
        <v>668050</v>
      </c>
      <c r="H163" s="115"/>
      <c r="I163" s="134"/>
      <c r="J163" s="88">
        <f t="shared" si="2"/>
        <v>0</v>
      </c>
    </row>
    <row r="164" spans="2:10" ht="12.75">
      <c r="B164" s="116">
        <v>3133</v>
      </c>
      <c r="C164" s="1"/>
      <c r="D164" s="81" t="s">
        <v>113</v>
      </c>
      <c r="E164" s="1"/>
      <c r="F164" s="267"/>
      <c r="G164" s="1"/>
      <c r="H164" s="115"/>
      <c r="I164" s="134"/>
      <c r="J164" s="88"/>
    </row>
    <row r="165" spans="2:10" ht="12.75">
      <c r="B165" s="116">
        <v>3212</v>
      </c>
      <c r="C165" s="1"/>
      <c r="D165" s="81" t="s">
        <v>114</v>
      </c>
      <c r="E165" s="1"/>
      <c r="F165" s="267">
        <v>130000</v>
      </c>
      <c r="G165" s="1">
        <v>140000</v>
      </c>
      <c r="H165" s="115"/>
      <c r="I165" s="134"/>
      <c r="J165" s="88">
        <f t="shared" si="2"/>
        <v>0</v>
      </c>
    </row>
    <row r="166" spans="2:10" ht="12.75">
      <c r="B166" s="114">
        <v>3295</v>
      </c>
      <c r="C166" s="19"/>
      <c r="D166" s="19" t="s">
        <v>47</v>
      </c>
      <c r="E166" s="1"/>
      <c r="F166" s="267">
        <v>9000</v>
      </c>
      <c r="G166" s="1">
        <v>9000</v>
      </c>
      <c r="H166" s="115"/>
      <c r="I166" s="134"/>
      <c r="J166" s="88">
        <f t="shared" si="2"/>
        <v>0</v>
      </c>
    </row>
    <row r="167" spans="2:10" ht="13.5" thickBot="1">
      <c r="B167" s="117"/>
      <c r="C167" s="118"/>
      <c r="D167" s="118" t="s">
        <v>115</v>
      </c>
      <c r="E167" s="118"/>
      <c r="F167" s="268">
        <f>F159+F160+F161+F162+F163+F164+F165+F166</f>
        <v>6004000</v>
      </c>
      <c r="G167" s="119">
        <f>G159+G160+G161+G162+G163+G164+G165+G166</f>
        <v>5341920</v>
      </c>
      <c r="H167" s="119"/>
      <c r="I167" s="119"/>
      <c r="J167" s="88">
        <f t="shared" si="2"/>
        <v>0</v>
      </c>
    </row>
    <row r="168" spans="4:10" ht="12.75">
      <c r="D168" s="5"/>
      <c r="G168" s="54"/>
      <c r="J168" s="16"/>
    </row>
    <row r="169" spans="2:13" ht="12.75">
      <c r="B169" s="1"/>
      <c r="C169" s="1"/>
      <c r="D169" s="81"/>
      <c r="E169" s="1"/>
      <c r="F169" s="267"/>
      <c r="G169" s="53">
        <f>H158-H167</f>
        <v>0</v>
      </c>
      <c r="J169" s="15"/>
      <c r="L169" s="21"/>
      <c r="M169" s="21"/>
    </row>
    <row r="170" spans="2:10" ht="12.75">
      <c r="B170" s="1"/>
      <c r="C170" s="1"/>
      <c r="D170" s="81"/>
      <c r="E170" s="1"/>
      <c r="F170" s="251"/>
      <c r="G170" s="53"/>
      <c r="J170" s="15"/>
    </row>
    <row r="171" spans="2:10" ht="12.75">
      <c r="B171" s="1"/>
      <c r="C171" s="1"/>
      <c r="D171" s="135"/>
      <c r="E171" s="135"/>
      <c r="F171" s="241"/>
      <c r="G171" s="136">
        <f>G169+G170</f>
        <v>0</v>
      </c>
      <c r="J171" s="15"/>
    </row>
    <row r="172" ht="12.75">
      <c r="J172" s="15"/>
    </row>
    <row r="173" ht="12.75">
      <c r="J173" s="15"/>
    </row>
    <row r="174" spans="4:10" ht="13.5" thickBot="1">
      <c r="D174" s="20" t="s">
        <v>178</v>
      </c>
      <c r="J174" s="15"/>
    </row>
    <row r="175" spans="2:10" ht="25.5" customHeight="1" thickBot="1">
      <c r="B175" s="203"/>
      <c r="C175" s="204"/>
      <c r="D175" s="204"/>
      <c r="E175" s="205"/>
      <c r="F175" s="234" t="s">
        <v>229</v>
      </c>
      <c r="G175" s="193" t="s">
        <v>196</v>
      </c>
      <c r="H175" s="193"/>
      <c r="I175" s="193"/>
      <c r="J175" s="140" t="s">
        <v>151</v>
      </c>
    </row>
    <row r="176" spans="2:10" ht="27" customHeight="1">
      <c r="B176" s="121">
        <v>6361</v>
      </c>
      <c r="C176" s="49"/>
      <c r="D176" s="122" t="s">
        <v>87</v>
      </c>
      <c r="E176" s="49"/>
      <c r="F176" s="266">
        <v>39800</v>
      </c>
      <c r="G176" s="123">
        <v>43544</v>
      </c>
      <c r="H176" s="131"/>
      <c r="I176" s="8"/>
      <c r="J176" s="34">
        <f>H176/G176*100</f>
        <v>0</v>
      </c>
    </row>
    <row r="177" spans="2:10" ht="27" customHeight="1">
      <c r="B177" s="121">
        <v>6362</v>
      </c>
      <c r="C177" s="49"/>
      <c r="D177" s="122" t="s">
        <v>97</v>
      </c>
      <c r="E177" s="49"/>
      <c r="F177" s="266"/>
      <c r="G177" s="123"/>
      <c r="H177" s="131"/>
      <c r="I177" s="1"/>
      <c r="J177" s="85" t="e">
        <f aca="true" t="shared" si="3" ref="J177:J201">H177/G177*100</f>
        <v>#DIV/0!</v>
      </c>
    </row>
    <row r="178" spans="2:10" ht="27" customHeight="1">
      <c r="B178" s="121">
        <v>922</v>
      </c>
      <c r="C178" s="49"/>
      <c r="D178" s="122"/>
      <c r="E178" s="49"/>
      <c r="F178" s="269"/>
      <c r="G178" s="131"/>
      <c r="H178" s="131"/>
      <c r="I178" s="1"/>
      <c r="J178" s="85"/>
    </row>
    <row r="179" spans="2:10" ht="21" customHeight="1">
      <c r="B179" s="121"/>
      <c r="C179" s="49"/>
      <c r="D179" s="122" t="s">
        <v>116</v>
      </c>
      <c r="E179" s="49"/>
      <c r="F179" s="270"/>
      <c r="G179" s="124">
        <f>G176+G177</f>
        <v>43544</v>
      </c>
      <c r="H179" s="131"/>
      <c r="I179" s="25"/>
      <c r="J179" s="85">
        <f t="shared" si="3"/>
        <v>0</v>
      </c>
    </row>
    <row r="180" spans="2:10" ht="32.25" customHeight="1">
      <c r="B180" s="125">
        <v>3211</v>
      </c>
      <c r="C180" s="126"/>
      <c r="D180" s="1" t="s">
        <v>14</v>
      </c>
      <c r="E180" s="126"/>
      <c r="F180" s="271">
        <v>5000</v>
      </c>
      <c r="G180" s="128">
        <v>5000</v>
      </c>
      <c r="H180" s="134"/>
      <c r="I180" s="1"/>
      <c r="J180" s="85">
        <f t="shared" si="3"/>
        <v>0</v>
      </c>
    </row>
    <row r="181" spans="2:10" ht="22.5" customHeight="1">
      <c r="B181" s="125">
        <v>3214</v>
      </c>
      <c r="C181" s="126"/>
      <c r="D181" s="1" t="s">
        <v>32</v>
      </c>
      <c r="E181" s="126"/>
      <c r="F181" s="271">
        <v>500</v>
      </c>
      <c r="G181" s="128">
        <v>500</v>
      </c>
      <c r="H181" s="134"/>
      <c r="I181" s="1"/>
      <c r="J181" s="85">
        <f t="shared" si="3"/>
        <v>0</v>
      </c>
    </row>
    <row r="182" spans="2:10" ht="22.5" customHeight="1">
      <c r="B182" s="125">
        <v>3221</v>
      </c>
      <c r="C182" s="126"/>
      <c r="D182" s="19" t="s">
        <v>126</v>
      </c>
      <c r="E182" s="126"/>
      <c r="F182" s="271">
        <v>2300</v>
      </c>
      <c r="G182" s="128">
        <v>2300</v>
      </c>
      <c r="H182" s="134"/>
      <c r="I182" s="1"/>
      <c r="J182" s="85">
        <f t="shared" si="3"/>
        <v>0</v>
      </c>
    </row>
    <row r="183" spans="2:10" ht="12.75">
      <c r="B183" s="125">
        <v>3222</v>
      </c>
      <c r="C183" s="126"/>
      <c r="D183" s="19" t="s">
        <v>144</v>
      </c>
      <c r="E183" s="126"/>
      <c r="F183" s="271"/>
      <c r="G183" s="128">
        <v>2744</v>
      </c>
      <c r="H183" s="134"/>
      <c r="I183" s="1"/>
      <c r="J183" s="85">
        <f t="shared" si="3"/>
        <v>0</v>
      </c>
    </row>
    <row r="184" spans="2:10" ht="15" customHeight="1">
      <c r="B184" s="125">
        <v>3225</v>
      </c>
      <c r="C184" s="126"/>
      <c r="D184" s="63" t="s">
        <v>127</v>
      </c>
      <c r="E184" s="126"/>
      <c r="F184" s="271"/>
      <c r="G184" s="128">
        <v>1000</v>
      </c>
      <c r="H184" s="134"/>
      <c r="I184" s="1"/>
      <c r="J184" s="85">
        <f t="shared" si="3"/>
        <v>0</v>
      </c>
    </row>
    <row r="185" spans="2:10" ht="15.75" customHeight="1">
      <c r="B185" s="125">
        <v>3231</v>
      </c>
      <c r="C185" s="126"/>
      <c r="D185" s="127" t="s">
        <v>38</v>
      </c>
      <c r="E185" s="126"/>
      <c r="F185" s="271">
        <v>10000</v>
      </c>
      <c r="G185" s="128">
        <v>10000</v>
      </c>
      <c r="H185" s="134"/>
      <c r="I185" s="1"/>
      <c r="J185" s="85">
        <f t="shared" si="3"/>
        <v>0</v>
      </c>
    </row>
    <row r="186" spans="2:10" ht="15.75" customHeight="1">
      <c r="B186" s="125">
        <v>3237</v>
      </c>
      <c r="C186" s="126"/>
      <c r="D186" s="127" t="s">
        <v>117</v>
      </c>
      <c r="E186" s="126"/>
      <c r="F186" s="271">
        <v>1000</v>
      </c>
      <c r="G186" s="128">
        <v>1000</v>
      </c>
      <c r="H186" s="134"/>
      <c r="I186" s="1"/>
      <c r="J186" s="85">
        <f t="shared" si="3"/>
        <v>0</v>
      </c>
    </row>
    <row r="187" spans="2:10" ht="28.5" customHeight="1">
      <c r="B187" s="125">
        <v>3241</v>
      </c>
      <c r="C187" s="126"/>
      <c r="D187" s="127" t="s">
        <v>118</v>
      </c>
      <c r="E187" s="126"/>
      <c r="F187" s="271">
        <v>1000</v>
      </c>
      <c r="G187" s="128">
        <v>1000</v>
      </c>
      <c r="H187" s="134"/>
      <c r="I187" s="1"/>
      <c r="J187" s="85">
        <f t="shared" si="3"/>
        <v>0</v>
      </c>
    </row>
    <row r="188" spans="2:10" ht="12.75">
      <c r="B188" s="125">
        <v>3291</v>
      </c>
      <c r="C188" s="126"/>
      <c r="D188" s="127" t="s">
        <v>119</v>
      </c>
      <c r="E188" s="126"/>
      <c r="F188" s="271">
        <v>5000</v>
      </c>
      <c r="G188" s="128">
        <v>5000</v>
      </c>
      <c r="H188" s="134"/>
      <c r="I188" s="1"/>
      <c r="J188" s="85">
        <f t="shared" si="3"/>
        <v>0</v>
      </c>
    </row>
    <row r="189" spans="2:10" ht="12.75">
      <c r="B189" s="125">
        <v>3292</v>
      </c>
      <c r="C189" s="126"/>
      <c r="D189" s="127" t="s">
        <v>120</v>
      </c>
      <c r="E189" s="126"/>
      <c r="F189" s="271"/>
      <c r="G189" s="128"/>
      <c r="H189" s="134"/>
      <c r="I189" s="1"/>
      <c r="J189" s="85" t="e">
        <f t="shared" si="3"/>
        <v>#DIV/0!</v>
      </c>
    </row>
    <row r="190" spans="2:10" ht="12.75">
      <c r="B190" s="125">
        <v>3293</v>
      </c>
      <c r="C190" s="126"/>
      <c r="D190" s="127" t="s">
        <v>21</v>
      </c>
      <c r="E190" s="126"/>
      <c r="F190" s="271">
        <v>4000</v>
      </c>
      <c r="G190" s="128">
        <v>4000</v>
      </c>
      <c r="H190" s="134"/>
      <c r="I190" s="1"/>
      <c r="J190" s="85">
        <f t="shared" si="3"/>
        <v>0</v>
      </c>
    </row>
    <row r="191" spans="2:10" ht="12.75">
      <c r="B191" s="125">
        <v>3299</v>
      </c>
      <c r="C191" s="126"/>
      <c r="D191" s="127" t="s">
        <v>33</v>
      </c>
      <c r="E191" s="126"/>
      <c r="F191" s="271">
        <v>1000</v>
      </c>
      <c r="G191" s="128">
        <v>1000</v>
      </c>
      <c r="H191" s="134"/>
      <c r="I191" s="1"/>
      <c r="J191" s="85">
        <f t="shared" si="3"/>
        <v>0</v>
      </c>
    </row>
    <row r="192" spans="2:10" ht="20.25" customHeight="1">
      <c r="B192" s="125">
        <v>3431</v>
      </c>
      <c r="C192" s="126"/>
      <c r="D192" s="127" t="s">
        <v>121</v>
      </c>
      <c r="E192" s="126"/>
      <c r="F192" s="271"/>
      <c r="G192" s="128"/>
      <c r="H192" s="134"/>
      <c r="I192" s="1"/>
      <c r="J192" s="85" t="e">
        <f t="shared" si="3"/>
        <v>#DIV/0!</v>
      </c>
    </row>
    <row r="193" spans="2:10" ht="21" customHeight="1">
      <c r="B193" s="125">
        <v>3721</v>
      </c>
      <c r="C193" s="126"/>
      <c r="D193" s="127" t="s">
        <v>122</v>
      </c>
      <c r="E193" s="126"/>
      <c r="F193" s="271">
        <v>10000</v>
      </c>
      <c r="G193" s="128">
        <v>10000</v>
      </c>
      <c r="H193" s="134"/>
      <c r="I193" s="1"/>
      <c r="J193" s="85">
        <f t="shared" si="3"/>
        <v>0</v>
      </c>
    </row>
    <row r="194" spans="2:10" ht="14.25" customHeight="1">
      <c r="B194" s="125">
        <v>3722</v>
      </c>
      <c r="C194" s="126"/>
      <c r="D194" s="127" t="s">
        <v>123</v>
      </c>
      <c r="E194" s="126"/>
      <c r="F194" s="271"/>
      <c r="G194" s="128"/>
      <c r="H194" s="134"/>
      <c r="I194" s="1"/>
      <c r="J194" s="85" t="e">
        <f t="shared" si="3"/>
        <v>#DIV/0!</v>
      </c>
    </row>
    <row r="195" spans="2:10" ht="14.25" customHeight="1">
      <c r="B195" s="125">
        <v>4123</v>
      </c>
      <c r="C195" s="126"/>
      <c r="D195" s="127" t="s">
        <v>109</v>
      </c>
      <c r="E195" s="126"/>
      <c r="F195" s="271"/>
      <c r="G195" s="128"/>
      <c r="H195" s="134"/>
      <c r="I195" s="1"/>
      <c r="J195" s="85" t="e">
        <f t="shared" si="3"/>
        <v>#DIV/0!</v>
      </c>
    </row>
    <row r="196" spans="2:10" ht="12.75" customHeight="1">
      <c r="B196" s="125">
        <v>4221</v>
      </c>
      <c r="C196" s="126"/>
      <c r="D196" s="127" t="s">
        <v>124</v>
      </c>
      <c r="E196" s="126"/>
      <c r="F196" s="271"/>
      <c r="G196" s="128"/>
      <c r="H196" s="134"/>
      <c r="I196" s="1"/>
      <c r="J196" s="85" t="e">
        <f t="shared" si="3"/>
        <v>#DIV/0!</v>
      </c>
    </row>
    <row r="197" spans="2:10" ht="12.75">
      <c r="B197" s="125">
        <v>4225</v>
      </c>
      <c r="C197" s="126"/>
      <c r="D197" s="127" t="s">
        <v>205</v>
      </c>
      <c r="E197" s="126"/>
      <c r="F197" s="271"/>
      <c r="G197" s="128"/>
      <c r="H197" s="134"/>
      <c r="I197" s="1"/>
      <c r="J197" s="85" t="e">
        <f t="shared" si="3"/>
        <v>#DIV/0!</v>
      </c>
    </row>
    <row r="198" spans="2:10" ht="12.75">
      <c r="B198" s="125">
        <v>4226</v>
      </c>
      <c r="C198" s="126"/>
      <c r="D198" s="127" t="s">
        <v>125</v>
      </c>
      <c r="E198" s="126"/>
      <c r="F198" s="271"/>
      <c r="G198" s="128"/>
      <c r="H198" s="134"/>
      <c r="I198" s="1"/>
      <c r="J198" s="85" t="e">
        <f t="shared" si="3"/>
        <v>#DIV/0!</v>
      </c>
    </row>
    <row r="199" spans="2:10" ht="12.75">
      <c r="B199" s="125">
        <v>4241</v>
      </c>
      <c r="C199" s="126"/>
      <c r="D199" s="127" t="s">
        <v>177</v>
      </c>
      <c r="E199" s="126"/>
      <c r="F199" s="271"/>
      <c r="G199" s="128">
        <v>3000</v>
      </c>
      <c r="H199" s="134"/>
      <c r="I199" s="1"/>
      <c r="J199" s="85">
        <f t="shared" si="3"/>
        <v>0</v>
      </c>
    </row>
    <row r="200" spans="2:10" ht="12.75">
      <c r="B200" s="125">
        <v>4241</v>
      </c>
      <c r="C200" s="126"/>
      <c r="D200" s="127" t="s">
        <v>176</v>
      </c>
      <c r="E200" s="126"/>
      <c r="F200" s="271"/>
      <c r="G200" s="128"/>
      <c r="H200" s="134"/>
      <c r="I200" s="1"/>
      <c r="J200" s="85" t="e">
        <f t="shared" si="3"/>
        <v>#DIV/0!</v>
      </c>
    </row>
    <row r="201" spans="2:10" ht="13.5" thickBot="1">
      <c r="B201" s="117"/>
      <c r="C201" s="118"/>
      <c r="D201" s="118" t="s">
        <v>115</v>
      </c>
      <c r="E201" s="118"/>
      <c r="F201" s="268">
        <f>SUM(F180:F200)</f>
        <v>39800</v>
      </c>
      <c r="G201" s="119">
        <f>SUM(G180:G200)</f>
        <v>46544</v>
      </c>
      <c r="H201" s="132">
        <f>SUM(H180:H200)</f>
        <v>0</v>
      </c>
      <c r="I201" s="25"/>
      <c r="J201" s="85">
        <f t="shared" si="3"/>
        <v>0</v>
      </c>
    </row>
    <row r="202" spans="4:7" ht="12.75">
      <c r="D202" s="5"/>
      <c r="G202" s="54"/>
    </row>
    <row r="203" spans="2:13" ht="12.75">
      <c r="B203" s="1"/>
      <c r="C203" s="1"/>
      <c r="D203" s="81" t="s">
        <v>190</v>
      </c>
      <c r="E203" s="1"/>
      <c r="F203" s="267"/>
      <c r="G203" s="53">
        <f>H179-H201</f>
        <v>0</v>
      </c>
      <c r="H203" s="355"/>
      <c r="I203" s="351"/>
      <c r="J203" s="351"/>
      <c r="K203" s="351"/>
      <c r="L203" s="351"/>
      <c r="M203" s="351"/>
    </row>
    <row r="204" spans="2:7" ht="12.75">
      <c r="B204" s="1"/>
      <c r="C204" s="1"/>
      <c r="D204" s="81" t="s">
        <v>203</v>
      </c>
      <c r="E204" s="1"/>
      <c r="F204" s="251"/>
      <c r="G204" s="53">
        <v>22151</v>
      </c>
    </row>
    <row r="205" spans="2:7" ht="12.75">
      <c r="B205" s="1"/>
      <c r="C205" s="1"/>
      <c r="D205" s="135" t="s">
        <v>202</v>
      </c>
      <c r="E205" s="135"/>
      <c r="F205" s="241"/>
      <c r="G205" s="136">
        <f>G203+G204</f>
        <v>22151</v>
      </c>
    </row>
    <row r="206" spans="2:10" ht="12.75">
      <c r="B206" s="351"/>
      <c r="C206" s="351"/>
      <c r="D206" s="351"/>
      <c r="E206" s="351"/>
      <c r="F206" s="351"/>
      <c r="G206" s="351"/>
      <c r="H206" s="351"/>
      <c r="I206" s="351"/>
      <c r="J206" s="351"/>
    </row>
    <row r="207" spans="2:10" ht="13.5" thickBot="1">
      <c r="B207" s="351"/>
      <c r="C207" s="351"/>
      <c r="D207" s="351"/>
      <c r="E207" s="351"/>
      <c r="F207" s="351"/>
      <c r="G207" s="351"/>
      <c r="H207" s="351"/>
      <c r="I207" s="351"/>
      <c r="J207" s="351"/>
    </row>
    <row r="208" spans="2:10" ht="69" customHeight="1" thickBot="1">
      <c r="B208" s="207"/>
      <c r="C208" s="207"/>
      <c r="D208" s="208" t="s">
        <v>206</v>
      </c>
      <c r="E208" s="209"/>
      <c r="F208" s="340" t="s">
        <v>229</v>
      </c>
      <c r="G208" s="193" t="s">
        <v>196</v>
      </c>
      <c r="H208" s="193"/>
      <c r="I208" s="193"/>
      <c r="J208" s="62" t="s">
        <v>151</v>
      </c>
    </row>
    <row r="209" spans="2:10" ht="27" thickBot="1">
      <c r="B209" s="111">
        <v>6711</v>
      </c>
      <c r="C209" s="112"/>
      <c r="D209" s="113" t="s">
        <v>128</v>
      </c>
      <c r="E209" s="112"/>
      <c r="F209" s="272">
        <v>550000</v>
      </c>
      <c r="G209" s="120"/>
      <c r="H209" s="133"/>
      <c r="I209" s="137"/>
      <c r="J209" s="137">
        <f>H209/F209*100</f>
        <v>0</v>
      </c>
    </row>
    <row r="210" spans="2:10" ht="26.25">
      <c r="B210" s="121">
        <v>6712</v>
      </c>
      <c r="C210" s="49"/>
      <c r="D210" s="113" t="s">
        <v>129</v>
      </c>
      <c r="E210" s="49"/>
      <c r="F210" s="266"/>
      <c r="G210" s="123"/>
      <c r="H210" s="131"/>
      <c r="I210" s="137"/>
      <c r="J210" s="137" t="e">
        <f aca="true" t="shared" si="4" ref="J210:J244">H210/F210*100</f>
        <v>#DIV/0!</v>
      </c>
    </row>
    <row r="211" spans="2:10" ht="12.75">
      <c r="B211" s="121"/>
      <c r="C211" s="49"/>
      <c r="D211" s="122" t="s">
        <v>116</v>
      </c>
      <c r="E211" s="49"/>
      <c r="F211" s="270"/>
      <c r="G211" s="124"/>
      <c r="H211" s="131"/>
      <c r="I211" s="137"/>
      <c r="J211" s="137" t="e">
        <f t="shared" si="4"/>
        <v>#DIV/0!</v>
      </c>
    </row>
    <row r="212" spans="2:10" ht="12.75">
      <c r="B212" s="125">
        <v>3211</v>
      </c>
      <c r="C212" s="126"/>
      <c r="D212" s="1" t="s">
        <v>14</v>
      </c>
      <c r="E212" s="126"/>
      <c r="F212" s="271">
        <v>35000</v>
      </c>
      <c r="G212" s="128">
        <v>45000</v>
      </c>
      <c r="H212" s="134"/>
      <c r="I212" s="137"/>
      <c r="J212" s="137">
        <f t="shared" si="4"/>
        <v>0</v>
      </c>
    </row>
    <row r="213" spans="2:10" ht="12.75">
      <c r="B213" s="125">
        <v>3213</v>
      </c>
      <c r="C213" s="126"/>
      <c r="D213" s="19" t="s">
        <v>130</v>
      </c>
      <c r="E213" s="126"/>
      <c r="F213" s="271">
        <v>10000</v>
      </c>
      <c r="G213" s="128">
        <v>10000</v>
      </c>
      <c r="H213" s="134"/>
      <c r="I213" s="137"/>
      <c r="J213" s="137">
        <f t="shared" si="4"/>
        <v>0</v>
      </c>
    </row>
    <row r="214" spans="2:10" ht="12.75">
      <c r="B214" s="125">
        <v>3214</v>
      </c>
      <c r="C214" s="126"/>
      <c r="D214" s="19" t="s">
        <v>138</v>
      </c>
      <c r="E214" s="126"/>
      <c r="F214" s="271">
        <v>5000</v>
      </c>
      <c r="G214" s="128">
        <v>5000</v>
      </c>
      <c r="H214" s="134"/>
      <c r="I214" s="137"/>
      <c r="J214" s="137">
        <f t="shared" si="4"/>
        <v>0</v>
      </c>
    </row>
    <row r="215" spans="2:10" ht="12.75">
      <c r="B215" s="125">
        <v>3221</v>
      </c>
      <c r="C215" s="126"/>
      <c r="D215" s="19" t="s">
        <v>126</v>
      </c>
      <c r="E215" s="126"/>
      <c r="F215" s="271">
        <v>80000</v>
      </c>
      <c r="G215" s="128">
        <v>75000</v>
      </c>
      <c r="H215" s="134"/>
      <c r="I215" s="137"/>
      <c r="J215" s="137">
        <f t="shared" si="4"/>
        <v>0</v>
      </c>
    </row>
    <row r="216" spans="2:10" ht="12.75">
      <c r="B216" s="125">
        <v>3222</v>
      </c>
      <c r="C216" s="126"/>
      <c r="D216" s="19" t="s">
        <v>144</v>
      </c>
      <c r="E216" s="126"/>
      <c r="F216" s="271">
        <v>2000</v>
      </c>
      <c r="G216" s="128">
        <v>2000</v>
      </c>
      <c r="H216" s="134"/>
      <c r="I216" s="137"/>
      <c r="J216" s="137">
        <f t="shared" si="4"/>
        <v>0</v>
      </c>
    </row>
    <row r="217" spans="2:10" ht="12.75">
      <c r="B217" s="125">
        <v>3223</v>
      </c>
      <c r="C217" s="126"/>
      <c r="D217" s="19" t="s">
        <v>16</v>
      </c>
      <c r="E217" s="126"/>
      <c r="F217" s="271">
        <v>170000</v>
      </c>
      <c r="G217" s="128">
        <v>170000</v>
      </c>
      <c r="H217" s="134"/>
      <c r="I217" s="137"/>
      <c r="J217" s="137">
        <f t="shared" si="4"/>
        <v>0</v>
      </c>
    </row>
    <row r="218" spans="2:10" ht="12.75">
      <c r="B218" s="125">
        <v>3224</v>
      </c>
      <c r="C218" s="126"/>
      <c r="D218" s="19" t="s">
        <v>131</v>
      </c>
      <c r="E218" s="126"/>
      <c r="F218" s="271">
        <v>25000</v>
      </c>
      <c r="G218" s="128">
        <v>25000</v>
      </c>
      <c r="H218" s="134"/>
      <c r="I218" s="137"/>
      <c r="J218" s="137">
        <f t="shared" si="4"/>
        <v>0</v>
      </c>
    </row>
    <row r="219" spans="2:10" ht="12.75">
      <c r="B219" s="125">
        <v>3225</v>
      </c>
      <c r="C219" s="126"/>
      <c r="D219" s="63" t="s">
        <v>127</v>
      </c>
      <c r="E219" s="126"/>
      <c r="F219" s="271">
        <v>45000</v>
      </c>
      <c r="G219" s="128">
        <v>45000</v>
      </c>
      <c r="H219" s="134"/>
      <c r="I219" s="137"/>
      <c r="J219" s="137">
        <f t="shared" si="4"/>
        <v>0</v>
      </c>
    </row>
    <row r="220" spans="2:10" ht="12.75">
      <c r="B220" s="125">
        <v>3227</v>
      </c>
      <c r="C220" s="126"/>
      <c r="D220" s="129" t="s">
        <v>132</v>
      </c>
      <c r="E220" s="126"/>
      <c r="F220" s="271">
        <v>5000</v>
      </c>
      <c r="G220" s="128">
        <v>5000</v>
      </c>
      <c r="H220" s="134"/>
      <c r="I220" s="137"/>
      <c r="J220" s="137">
        <f t="shared" si="4"/>
        <v>0</v>
      </c>
    </row>
    <row r="221" spans="2:10" ht="12.75">
      <c r="B221" s="125">
        <v>3231</v>
      </c>
      <c r="C221" s="126"/>
      <c r="D221" s="127" t="s">
        <v>38</v>
      </c>
      <c r="E221" s="126"/>
      <c r="F221" s="271">
        <v>25000</v>
      </c>
      <c r="G221" s="128">
        <v>25000</v>
      </c>
      <c r="H221" s="134"/>
      <c r="I221" s="137"/>
      <c r="J221" s="137">
        <f t="shared" si="4"/>
        <v>0</v>
      </c>
    </row>
    <row r="222" spans="2:11" ht="12.75">
      <c r="B222" s="125">
        <v>3232</v>
      </c>
      <c r="C222" s="126"/>
      <c r="D222" s="127" t="s">
        <v>133</v>
      </c>
      <c r="E222" s="126"/>
      <c r="F222" s="271">
        <v>41000</v>
      </c>
      <c r="G222" s="128">
        <v>43000</v>
      </c>
      <c r="H222" s="134"/>
      <c r="I222" s="137"/>
      <c r="J222" s="137">
        <f t="shared" si="4"/>
        <v>0</v>
      </c>
      <c r="K222" s="3"/>
    </row>
    <row r="223" spans="2:10" ht="12.75">
      <c r="B223" s="125">
        <v>3233</v>
      </c>
      <c r="C223" s="126"/>
      <c r="D223" s="127" t="s">
        <v>134</v>
      </c>
      <c r="E223" s="126"/>
      <c r="F223" s="271">
        <v>4000</v>
      </c>
      <c r="G223" s="128">
        <v>4690</v>
      </c>
      <c r="H223" s="134"/>
      <c r="I223" s="137"/>
      <c r="J223" s="137">
        <f t="shared" si="4"/>
        <v>0</v>
      </c>
    </row>
    <row r="224" spans="2:10" ht="12.75">
      <c r="B224" s="125">
        <v>3234</v>
      </c>
      <c r="C224" s="126"/>
      <c r="D224" s="127" t="s">
        <v>208</v>
      </c>
      <c r="E224" s="126"/>
      <c r="F224" s="271">
        <v>22000</v>
      </c>
      <c r="G224" s="128">
        <v>23000</v>
      </c>
      <c r="H224" s="134"/>
      <c r="I224" s="137"/>
      <c r="J224" s="137">
        <f t="shared" si="4"/>
        <v>0</v>
      </c>
    </row>
    <row r="225" spans="2:10" ht="12.75">
      <c r="B225" s="125">
        <v>3235</v>
      </c>
      <c r="C225" s="126"/>
      <c r="D225" s="127" t="s">
        <v>136</v>
      </c>
      <c r="E225" s="126"/>
      <c r="F225" s="271">
        <v>15000</v>
      </c>
      <c r="G225" s="128">
        <v>13000</v>
      </c>
      <c r="H225" s="134"/>
      <c r="I225" s="137"/>
      <c r="J225" s="137">
        <f t="shared" si="4"/>
        <v>0</v>
      </c>
    </row>
    <row r="226" spans="2:10" ht="12.75">
      <c r="B226" s="125">
        <v>3236</v>
      </c>
      <c r="C226" s="126"/>
      <c r="D226" s="127" t="s">
        <v>137</v>
      </c>
      <c r="E226" s="126"/>
      <c r="F226" s="271">
        <v>15000</v>
      </c>
      <c r="G226" s="128">
        <v>15000</v>
      </c>
      <c r="H226" s="134"/>
      <c r="I226" s="137"/>
      <c r="J226" s="137">
        <f t="shared" si="4"/>
        <v>0</v>
      </c>
    </row>
    <row r="227" spans="2:10" ht="12.75">
      <c r="B227" s="125">
        <v>3237</v>
      </c>
      <c r="C227" s="126"/>
      <c r="D227" s="127" t="s">
        <v>117</v>
      </c>
      <c r="E227" s="126"/>
      <c r="F227" s="271"/>
      <c r="G227" s="128"/>
      <c r="H227" s="134"/>
      <c r="I227" s="137"/>
      <c r="J227" s="137" t="e">
        <f t="shared" si="4"/>
        <v>#DIV/0!</v>
      </c>
    </row>
    <row r="228" spans="2:10" ht="12.75">
      <c r="B228" s="125">
        <v>3238</v>
      </c>
      <c r="C228" s="126"/>
      <c r="D228" s="127" t="s">
        <v>19</v>
      </c>
      <c r="E228" s="126"/>
      <c r="F228" s="271">
        <v>7000</v>
      </c>
      <c r="G228" s="128">
        <v>5000</v>
      </c>
      <c r="H228" s="134"/>
      <c r="I228" s="137"/>
      <c r="J228" s="137">
        <f t="shared" si="4"/>
        <v>0</v>
      </c>
    </row>
    <row r="229" spans="2:10" ht="21" customHeight="1">
      <c r="B229" s="125">
        <v>3239</v>
      </c>
      <c r="C229" s="126"/>
      <c r="D229" s="127" t="s">
        <v>20</v>
      </c>
      <c r="E229" s="126"/>
      <c r="F229" s="271">
        <v>10000</v>
      </c>
      <c r="G229" s="128">
        <v>5000</v>
      </c>
      <c r="H229" s="134"/>
      <c r="I229" s="137"/>
      <c r="J229" s="137">
        <f t="shared" si="4"/>
        <v>0</v>
      </c>
    </row>
    <row r="230" spans="2:10" ht="26.25">
      <c r="B230" s="125">
        <v>3241</v>
      </c>
      <c r="C230" s="126"/>
      <c r="D230" s="127" t="s">
        <v>118</v>
      </c>
      <c r="E230" s="126"/>
      <c r="F230" s="271">
        <v>2000</v>
      </c>
      <c r="G230" s="128">
        <v>2000</v>
      </c>
      <c r="H230" s="134"/>
      <c r="I230" s="137"/>
      <c r="J230" s="137">
        <f t="shared" si="4"/>
        <v>0</v>
      </c>
    </row>
    <row r="231" spans="2:10" ht="26.25">
      <c r="B231" s="125">
        <v>3291</v>
      </c>
      <c r="C231" s="126"/>
      <c r="D231" s="127" t="s">
        <v>179</v>
      </c>
      <c r="E231" s="126"/>
      <c r="F231" s="271">
        <v>2000</v>
      </c>
      <c r="G231" s="128">
        <v>2000</v>
      </c>
      <c r="H231" s="134"/>
      <c r="I231" s="137"/>
      <c r="J231" s="137">
        <f t="shared" si="4"/>
        <v>0</v>
      </c>
    </row>
    <row r="232" spans="2:10" ht="12.75">
      <c r="B232" s="125">
        <v>3293</v>
      </c>
      <c r="C232" s="126"/>
      <c r="D232" s="127" t="s">
        <v>21</v>
      </c>
      <c r="E232" s="126"/>
      <c r="F232" s="271">
        <v>500</v>
      </c>
      <c r="G232" s="128">
        <v>500</v>
      </c>
      <c r="H232" s="134"/>
      <c r="I232" s="137"/>
      <c r="J232" s="137">
        <f t="shared" si="4"/>
        <v>0</v>
      </c>
    </row>
    <row r="233" spans="2:10" ht="12.75">
      <c r="B233" s="125">
        <v>3294</v>
      </c>
      <c r="C233" s="126"/>
      <c r="D233" s="127" t="s">
        <v>22</v>
      </c>
      <c r="E233" s="126"/>
      <c r="F233" s="271">
        <v>4000</v>
      </c>
      <c r="G233" s="128">
        <v>5300</v>
      </c>
      <c r="H233" s="134"/>
      <c r="I233" s="137"/>
      <c r="J233" s="137">
        <f t="shared" si="4"/>
        <v>0</v>
      </c>
    </row>
    <row r="234" spans="2:10" ht="12.75">
      <c r="B234" s="125">
        <v>3295</v>
      </c>
      <c r="C234" s="126"/>
      <c r="D234" s="127" t="s">
        <v>47</v>
      </c>
      <c r="E234" s="126"/>
      <c r="F234" s="271">
        <v>12000</v>
      </c>
      <c r="G234" s="128">
        <v>10000</v>
      </c>
      <c r="H234" s="134"/>
      <c r="I234" s="137"/>
      <c r="J234" s="137">
        <f t="shared" si="4"/>
        <v>0</v>
      </c>
    </row>
    <row r="235" spans="2:10" ht="12.75">
      <c r="B235" s="125">
        <v>3299</v>
      </c>
      <c r="C235" s="126"/>
      <c r="D235" s="127" t="s">
        <v>33</v>
      </c>
      <c r="E235" s="126"/>
      <c r="F235" s="271">
        <v>10000</v>
      </c>
      <c r="G235" s="128">
        <v>10000</v>
      </c>
      <c r="H235" s="134"/>
      <c r="I235" s="137"/>
      <c r="J235" s="137">
        <f t="shared" si="4"/>
        <v>0</v>
      </c>
    </row>
    <row r="236" spans="2:10" ht="12.75">
      <c r="B236" s="125">
        <v>3431</v>
      </c>
      <c r="C236" s="126"/>
      <c r="D236" s="127" t="s">
        <v>121</v>
      </c>
      <c r="E236" s="126"/>
      <c r="F236" s="271">
        <v>3500</v>
      </c>
      <c r="G236" s="128">
        <v>3500</v>
      </c>
      <c r="H236" s="134"/>
      <c r="I236" s="137"/>
      <c r="J236" s="137">
        <f t="shared" si="4"/>
        <v>0</v>
      </c>
    </row>
    <row r="237" spans="2:10" ht="12.75">
      <c r="B237" s="125">
        <v>3433</v>
      </c>
      <c r="C237" s="126"/>
      <c r="D237" s="127" t="s">
        <v>139</v>
      </c>
      <c r="E237" s="126"/>
      <c r="F237" s="271"/>
      <c r="G237" s="128"/>
      <c r="H237" s="134"/>
      <c r="I237" s="137"/>
      <c r="J237" s="137" t="e">
        <f t="shared" si="4"/>
        <v>#DIV/0!</v>
      </c>
    </row>
    <row r="238" spans="2:10" ht="12.75">
      <c r="B238" s="125">
        <v>3721</v>
      </c>
      <c r="C238" s="126"/>
      <c r="D238" s="127" t="s">
        <v>122</v>
      </c>
      <c r="E238" s="126"/>
      <c r="F238" s="271"/>
      <c r="G238" s="128"/>
      <c r="H238" s="134"/>
      <c r="I238" s="137"/>
      <c r="J238" s="137" t="e">
        <f t="shared" si="4"/>
        <v>#DIV/0!</v>
      </c>
    </row>
    <row r="239" spans="2:10" ht="12.75">
      <c r="B239" s="125">
        <v>3722</v>
      </c>
      <c r="C239" s="126"/>
      <c r="D239" s="127" t="s">
        <v>123</v>
      </c>
      <c r="E239" s="126"/>
      <c r="F239" s="271"/>
      <c r="G239" s="128"/>
      <c r="H239" s="134"/>
      <c r="I239" s="137"/>
      <c r="J239" s="137" t="e">
        <f t="shared" si="4"/>
        <v>#DIV/0!</v>
      </c>
    </row>
    <row r="240" spans="2:10" ht="12.75">
      <c r="B240" s="125">
        <v>4123</v>
      </c>
      <c r="C240" s="126"/>
      <c r="D240" s="127" t="s">
        <v>109</v>
      </c>
      <c r="E240" s="126"/>
      <c r="F240" s="271"/>
      <c r="G240" s="128"/>
      <c r="H240" s="134"/>
      <c r="I240" s="137"/>
      <c r="J240" s="137" t="e">
        <f t="shared" si="4"/>
        <v>#DIV/0!</v>
      </c>
    </row>
    <row r="241" spans="2:13" ht="12.75">
      <c r="B241" s="125">
        <v>4221</v>
      </c>
      <c r="C241" s="126"/>
      <c r="D241" s="127" t="s">
        <v>124</v>
      </c>
      <c r="E241" s="126"/>
      <c r="F241" s="271"/>
      <c r="G241" s="128"/>
      <c r="H241" s="134"/>
      <c r="I241" s="137"/>
      <c r="J241" s="137" t="e">
        <f t="shared" si="4"/>
        <v>#DIV/0!</v>
      </c>
      <c r="M241" s="116"/>
    </row>
    <row r="242" spans="2:10" ht="12.75">
      <c r="B242" s="125">
        <v>4226</v>
      </c>
      <c r="C242" s="126"/>
      <c r="D242" s="127" t="s">
        <v>125</v>
      </c>
      <c r="E242" s="126"/>
      <c r="F242" s="271"/>
      <c r="G242" s="128"/>
      <c r="H242" s="134"/>
      <c r="I242" s="137"/>
      <c r="J242" s="137" t="e">
        <f t="shared" si="4"/>
        <v>#DIV/0!</v>
      </c>
    </row>
    <row r="243" spans="2:10" ht="12.75">
      <c r="B243" s="125">
        <v>4241</v>
      </c>
      <c r="C243" s="126"/>
      <c r="D243" s="127" t="s">
        <v>48</v>
      </c>
      <c r="E243" s="126"/>
      <c r="F243" s="271"/>
      <c r="G243" s="128"/>
      <c r="H243" s="134"/>
      <c r="I243" s="137"/>
      <c r="J243" s="137" t="e">
        <f t="shared" si="4"/>
        <v>#DIV/0!</v>
      </c>
    </row>
    <row r="244" spans="2:10" ht="13.5" thickBot="1">
      <c r="B244" s="117"/>
      <c r="C244" s="118"/>
      <c r="D244" s="118" t="s">
        <v>115</v>
      </c>
      <c r="E244" s="118"/>
      <c r="F244" s="268">
        <f>SUM(F212:F243)</f>
        <v>550000</v>
      </c>
      <c r="G244" s="119">
        <f>SUM(G212:G243)</f>
        <v>548990</v>
      </c>
      <c r="H244" s="132">
        <f>SUM(H212:H243)</f>
        <v>0</v>
      </c>
      <c r="I244" s="137"/>
      <c r="J244" s="137">
        <f t="shared" si="4"/>
        <v>0</v>
      </c>
    </row>
    <row r="245" spans="4:7" ht="12.75">
      <c r="D245" s="5"/>
      <c r="G245" s="54"/>
    </row>
    <row r="246" spans="2:7" ht="12.75">
      <c r="B246" s="1"/>
      <c r="C246" s="1"/>
      <c r="D246" s="81" t="s">
        <v>190</v>
      </c>
      <c r="E246" s="1"/>
      <c r="F246" s="267"/>
      <c r="G246" s="53">
        <f>G211-G244</f>
        <v>-548990</v>
      </c>
    </row>
    <row r="247" spans="2:7" ht="12.75">
      <c r="B247" s="1"/>
      <c r="C247" s="1"/>
      <c r="D247" s="81" t="s">
        <v>203</v>
      </c>
      <c r="E247" s="1"/>
      <c r="F247" s="251">
        <f>H211-H244</f>
        <v>0</v>
      </c>
      <c r="G247" s="53"/>
    </row>
    <row r="248" spans="2:7" ht="12.75">
      <c r="B248" s="108"/>
      <c r="C248" s="108"/>
      <c r="D248" s="135" t="s">
        <v>202</v>
      </c>
      <c r="E248" s="135"/>
      <c r="F248" s="257" t="s">
        <v>111</v>
      </c>
      <c r="G248" s="136">
        <f>G246+G247</f>
        <v>-548990</v>
      </c>
    </row>
    <row r="250" spans="2:16" ht="13.5" thickBot="1">
      <c r="B250" s="21"/>
      <c r="C250" s="21"/>
      <c r="D250" s="21"/>
      <c r="H250" s="346">
        <v>2021</v>
      </c>
      <c r="I250" s="347"/>
      <c r="K250" s="344"/>
      <c r="L250" s="344"/>
      <c r="M250" s="344"/>
      <c r="N250" s="344"/>
      <c r="O250" s="344"/>
      <c r="P250" s="344"/>
    </row>
    <row r="251" spans="2:16" ht="69" customHeight="1" thickBot="1">
      <c r="B251" s="335"/>
      <c r="C251" s="336"/>
      <c r="D251" s="202" t="s">
        <v>152</v>
      </c>
      <c r="E251" s="337"/>
      <c r="F251" s="202" t="s">
        <v>229</v>
      </c>
      <c r="G251" s="211" t="s">
        <v>196</v>
      </c>
      <c r="H251" s="338">
        <v>11</v>
      </c>
      <c r="I251" s="339">
        <v>43</v>
      </c>
      <c r="J251" s="211" t="s">
        <v>151</v>
      </c>
      <c r="K251" s="248"/>
      <c r="L251" s="248"/>
      <c r="M251" s="248"/>
      <c r="N251" s="248"/>
      <c r="O251" s="248"/>
      <c r="P251" s="248"/>
    </row>
    <row r="252" spans="2:16" ht="12.75">
      <c r="B252" s="49">
        <v>65264</v>
      </c>
      <c r="C252" s="49"/>
      <c r="D252" s="122" t="s">
        <v>140</v>
      </c>
      <c r="E252" s="49"/>
      <c r="F252" s="266">
        <v>230000</v>
      </c>
      <c r="G252" s="123"/>
      <c r="H252" s="49">
        <v>412100</v>
      </c>
      <c r="I252" s="159">
        <v>230000</v>
      </c>
      <c r="J252" s="74">
        <f>H252/F252*100</f>
        <v>179.17391304347825</v>
      </c>
      <c r="K252" s="176"/>
      <c r="L252" s="176"/>
      <c r="M252" s="2"/>
      <c r="N252" s="2"/>
      <c r="O252" s="2"/>
      <c r="P252" s="2"/>
    </row>
    <row r="253" spans="2:16" ht="12.75">
      <c r="B253" s="25">
        <v>6711</v>
      </c>
      <c r="C253" s="25"/>
      <c r="D253" s="139" t="s">
        <v>141</v>
      </c>
      <c r="E253" s="25"/>
      <c r="F253" s="241">
        <v>412090</v>
      </c>
      <c r="G253" s="46"/>
      <c r="H253" s="1"/>
      <c r="I253" s="66"/>
      <c r="J253" s="74">
        <f aca="true" t="shared" si="5" ref="J253:J274">H253/F253*100</f>
        <v>0</v>
      </c>
      <c r="K253" s="2"/>
      <c r="L253" s="2"/>
      <c r="M253" s="2"/>
      <c r="N253" s="2"/>
      <c r="O253" s="2"/>
      <c r="P253" s="2"/>
    </row>
    <row r="254" spans="2:17" ht="12.75">
      <c r="B254" s="25"/>
      <c r="C254" s="25"/>
      <c r="D254" s="139" t="s">
        <v>142</v>
      </c>
      <c r="E254" s="25"/>
      <c r="F254" s="241">
        <f>F252+F253</f>
        <v>642090</v>
      </c>
      <c r="G254" s="46">
        <f>G252+G253</f>
        <v>0</v>
      </c>
      <c r="H254" s="1"/>
      <c r="I254" s="66"/>
      <c r="J254" s="74">
        <f t="shared" si="5"/>
        <v>0</v>
      </c>
      <c r="K254" s="2"/>
      <c r="L254" s="2"/>
      <c r="M254" s="2"/>
      <c r="N254" s="2"/>
      <c r="O254" s="2"/>
      <c r="P254" s="2"/>
      <c r="Q254" s="285"/>
    </row>
    <row r="255" spans="2:16" ht="12.75">
      <c r="B255" s="19">
        <v>3111</v>
      </c>
      <c r="C255" s="19"/>
      <c r="D255" s="19" t="s">
        <v>83</v>
      </c>
      <c r="E255" s="1"/>
      <c r="F255" s="252">
        <v>400000</v>
      </c>
      <c r="G255" s="88">
        <v>362900</v>
      </c>
      <c r="H255" s="1">
        <v>280000</v>
      </c>
      <c r="I255" s="66">
        <v>120000</v>
      </c>
      <c r="J255" s="74">
        <f t="shared" si="5"/>
        <v>70</v>
      </c>
      <c r="K255" s="2"/>
      <c r="L255" s="2"/>
      <c r="M255" s="2"/>
      <c r="N255" s="2"/>
      <c r="O255" s="2"/>
      <c r="P255" s="2"/>
    </row>
    <row r="256" spans="2:16" ht="12.75">
      <c r="B256" s="19">
        <v>3113</v>
      </c>
      <c r="C256" s="19"/>
      <c r="D256" s="19" t="s">
        <v>84</v>
      </c>
      <c r="E256" s="1"/>
      <c r="F256" s="267">
        <v>3000</v>
      </c>
      <c r="G256" s="1">
        <v>3000</v>
      </c>
      <c r="H256" s="4">
        <v>3000</v>
      </c>
      <c r="I256" s="66"/>
      <c r="J256" s="74">
        <f t="shared" si="5"/>
        <v>100</v>
      </c>
      <c r="K256" s="30"/>
      <c r="L256" s="2"/>
      <c r="M256" s="2"/>
      <c r="N256" s="2"/>
      <c r="O256" s="2"/>
      <c r="P256" s="2"/>
    </row>
    <row r="257" spans="2:16" ht="12.75">
      <c r="B257" s="19">
        <v>3114</v>
      </c>
      <c r="C257" s="19"/>
      <c r="D257" s="19" t="s">
        <v>85</v>
      </c>
      <c r="E257" s="1"/>
      <c r="F257" s="267"/>
      <c r="G257" s="1"/>
      <c r="H257" s="1"/>
      <c r="I257" s="66"/>
      <c r="J257" s="74" t="e">
        <f t="shared" si="5"/>
        <v>#DIV/0!</v>
      </c>
      <c r="K257" s="2"/>
      <c r="L257" s="2"/>
      <c r="M257" s="2"/>
      <c r="N257" s="2"/>
      <c r="O257" s="2"/>
      <c r="P257" s="2"/>
    </row>
    <row r="258" spans="2:16" ht="12.75">
      <c r="B258" s="1">
        <v>3121</v>
      </c>
      <c r="C258" s="1"/>
      <c r="D258" s="81" t="s">
        <v>13</v>
      </c>
      <c r="E258" s="1"/>
      <c r="F258" s="267">
        <v>16000</v>
      </c>
      <c r="G258" s="1">
        <v>15000</v>
      </c>
      <c r="H258" s="4">
        <v>16000</v>
      </c>
      <c r="I258" s="66"/>
      <c r="J258" s="74">
        <f t="shared" si="5"/>
        <v>100</v>
      </c>
      <c r="K258" s="30"/>
      <c r="L258" s="2"/>
      <c r="M258" s="2"/>
      <c r="N258" s="2"/>
      <c r="O258" s="2"/>
      <c r="P258" s="2"/>
    </row>
    <row r="259" spans="2:16" ht="12.75">
      <c r="B259" s="1">
        <v>3132</v>
      </c>
      <c r="C259" s="1"/>
      <c r="D259" s="81" t="s">
        <v>112</v>
      </c>
      <c r="E259" s="1"/>
      <c r="F259" s="267">
        <v>66990</v>
      </c>
      <c r="G259" s="1">
        <v>60000</v>
      </c>
      <c r="H259" s="4">
        <v>66990</v>
      </c>
      <c r="I259" s="66"/>
      <c r="J259" s="74">
        <f t="shared" si="5"/>
        <v>100</v>
      </c>
      <c r="K259" s="30"/>
      <c r="L259" s="2"/>
      <c r="M259" s="2"/>
      <c r="N259" s="2"/>
      <c r="O259" s="2"/>
      <c r="P259" s="2"/>
    </row>
    <row r="260" spans="2:16" ht="12.75">
      <c r="B260" s="1">
        <v>3133</v>
      </c>
      <c r="C260" s="1"/>
      <c r="D260" s="81" t="s">
        <v>113</v>
      </c>
      <c r="E260" s="1"/>
      <c r="F260" s="267"/>
      <c r="G260" s="1"/>
      <c r="H260" s="1"/>
      <c r="I260" s="66"/>
      <c r="J260" s="74" t="e">
        <f t="shared" si="5"/>
        <v>#DIV/0!</v>
      </c>
      <c r="K260" s="2"/>
      <c r="L260" s="2"/>
      <c r="M260" s="2"/>
      <c r="N260" s="2"/>
      <c r="O260" s="2"/>
      <c r="P260" s="2"/>
    </row>
    <row r="261" spans="2:16" ht="12.75">
      <c r="B261" s="1">
        <v>3212</v>
      </c>
      <c r="C261" s="1"/>
      <c r="D261" s="81" t="s">
        <v>114</v>
      </c>
      <c r="E261" s="1"/>
      <c r="F261" s="267">
        <v>27000</v>
      </c>
      <c r="G261" s="1">
        <v>27000</v>
      </c>
      <c r="H261" s="4">
        <v>27000</v>
      </c>
      <c r="I261" s="66"/>
      <c r="J261" s="74">
        <f t="shared" si="5"/>
        <v>100</v>
      </c>
      <c r="K261" s="30"/>
      <c r="L261" s="2"/>
      <c r="M261" s="2"/>
      <c r="N261" s="2"/>
      <c r="O261" s="2"/>
      <c r="P261" s="2"/>
    </row>
    <row r="262" spans="2:16" ht="12.75">
      <c r="B262" s="1">
        <v>3213</v>
      </c>
      <c r="C262" s="1"/>
      <c r="D262" s="81" t="s">
        <v>130</v>
      </c>
      <c r="E262" s="1"/>
      <c r="F262" s="267"/>
      <c r="G262" s="1"/>
      <c r="H262" s="1"/>
      <c r="I262" s="66"/>
      <c r="J262" s="74" t="e">
        <f t="shared" si="5"/>
        <v>#DIV/0!</v>
      </c>
      <c r="K262" s="2"/>
      <c r="L262" s="2"/>
      <c r="M262" s="2"/>
      <c r="N262" s="2"/>
      <c r="O262" s="2"/>
      <c r="P262" s="2"/>
    </row>
    <row r="263" spans="2:16" ht="12.75">
      <c r="B263" s="1">
        <v>3221</v>
      </c>
      <c r="C263" s="1"/>
      <c r="D263" s="81" t="s">
        <v>126</v>
      </c>
      <c r="E263" s="1"/>
      <c r="F263" s="267">
        <v>5000</v>
      </c>
      <c r="G263" s="1">
        <v>5000</v>
      </c>
      <c r="H263" s="4">
        <v>5000</v>
      </c>
      <c r="I263" s="66"/>
      <c r="J263" s="74">
        <f t="shared" si="5"/>
        <v>100</v>
      </c>
      <c r="K263" s="30"/>
      <c r="L263" s="2"/>
      <c r="M263" s="2"/>
      <c r="N263" s="2"/>
      <c r="O263" s="2"/>
      <c r="P263" s="2"/>
    </row>
    <row r="264" spans="2:16" ht="12.75">
      <c r="B264" s="1">
        <v>3222</v>
      </c>
      <c r="C264" s="1"/>
      <c r="D264" s="81" t="s">
        <v>144</v>
      </c>
      <c r="E264" s="1"/>
      <c r="F264" s="267">
        <v>110000</v>
      </c>
      <c r="G264" s="1">
        <v>165000</v>
      </c>
      <c r="H264" s="19"/>
      <c r="I264" s="66">
        <v>110000</v>
      </c>
      <c r="J264" s="74">
        <f t="shared" si="5"/>
        <v>0</v>
      </c>
      <c r="K264" s="292"/>
      <c r="L264" s="2"/>
      <c r="M264" s="2"/>
      <c r="N264" s="2"/>
      <c r="O264" s="2"/>
      <c r="P264" s="2"/>
    </row>
    <row r="265" spans="2:16" ht="12.75">
      <c r="B265" s="1">
        <v>3224</v>
      </c>
      <c r="C265" s="1"/>
      <c r="D265" s="81" t="s">
        <v>143</v>
      </c>
      <c r="E265" s="1"/>
      <c r="F265" s="267"/>
      <c r="G265" s="1"/>
      <c r="H265" s="1"/>
      <c r="I265" s="66"/>
      <c r="J265" s="74" t="e">
        <f t="shared" si="5"/>
        <v>#DIV/0!</v>
      </c>
      <c r="K265" s="2"/>
      <c r="L265" s="2"/>
      <c r="M265" s="2"/>
      <c r="N265" s="2"/>
      <c r="O265" s="2"/>
      <c r="P265" s="2"/>
    </row>
    <row r="266" spans="2:16" ht="12.75">
      <c r="B266" s="1">
        <v>3225</v>
      </c>
      <c r="C266" s="1"/>
      <c r="D266" s="81" t="s">
        <v>18</v>
      </c>
      <c r="E266" s="1"/>
      <c r="F266" s="267"/>
      <c r="G266" s="1"/>
      <c r="H266" s="1"/>
      <c r="I266" s="66"/>
      <c r="J266" s="74" t="e">
        <f t="shared" si="5"/>
        <v>#DIV/0!</v>
      </c>
      <c r="K266" s="2"/>
      <c r="L266" s="2"/>
      <c r="M266" s="2"/>
      <c r="N266" s="2"/>
      <c r="O266" s="2"/>
      <c r="P266" s="2"/>
    </row>
    <row r="267" spans="2:16" ht="12.75">
      <c r="B267" s="1">
        <v>3231</v>
      </c>
      <c r="C267" s="1"/>
      <c r="D267" s="81" t="s">
        <v>38</v>
      </c>
      <c r="E267" s="1"/>
      <c r="F267" s="267">
        <v>1100</v>
      </c>
      <c r="G267" s="1">
        <v>1100</v>
      </c>
      <c r="H267" s="4">
        <v>1100</v>
      </c>
      <c r="I267" s="66"/>
      <c r="J267" s="74">
        <f t="shared" si="5"/>
        <v>100</v>
      </c>
      <c r="K267" s="30"/>
      <c r="L267" s="2"/>
      <c r="M267" s="2"/>
      <c r="N267" s="2"/>
      <c r="O267" s="2"/>
      <c r="P267" s="2"/>
    </row>
    <row r="268" spans="2:16" ht="12.75">
      <c r="B268" s="1">
        <v>3232</v>
      </c>
      <c r="C268" s="1"/>
      <c r="D268" s="81" t="s">
        <v>180</v>
      </c>
      <c r="E268" s="1"/>
      <c r="F268" s="267">
        <v>2000</v>
      </c>
      <c r="G268" s="1">
        <v>2000</v>
      </c>
      <c r="H268" s="4">
        <v>2000</v>
      </c>
      <c r="I268" s="66"/>
      <c r="J268" s="74">
        <f t="shared" si="5"/>
        <v>100</v>
      </c>
      <c r="K268" s="30"/>
      <c r="L268" s="2"/>
      <c r="M268" s="2"/>
      <c r="N268" s="2"/>
      <c r="O268" s="2"/>
      <c r="P268" s="2"/>
    </row>
    <row r="269" spans="2:16" ht="12.75">
      <c r="B269" s="1">
        <v>3236</v>
      </c>
      <c r="C269" s="1"/>
      <c r="D269" s="81" t="s">
        <v>181</v>
      </c>
      <c r="E269" s="1"/>
      <c r="F269" s="267">
        <v>2000</v>
      </c>
      <c r="G269" s="1">
        <v>2000</v>
      </c>
      <c r="H269" s="4">
        <v>2000</v>
      </c>
      <c r="I269" s="66"/>
      <c r="J269" s="74">
        <f t="shared" si="5"/>
        <v>100</v>
      </c>
      <c r="K269" s="30"/>
      <c r="L269" s="2"/>
      <c r="M269" s="2"/>
      <c r="N269" s="2"/>
      <c r="O269" s="2"/>
      <c r="P269" s="2"/>
    </row>
    <row r="270" spans="2:16" ht="12.75">
      <c r="B270" s="1">
        <v>3239</v>
      </c>
      <c r="C270" s="1"/>
      <c r="D270" s="81" t="s">
        <v>20</v>
      </c>
      <c r="E270" s="1"/>
      <c r="F270" s="267">
        <v>2000</v>
      </c>
      <c r="G270" s="1">
        <v>2000</v>
      </c>
      <c r="H270" s="4">
        <v>2000</v>
      </c>
      <c r="I270" s="66"/>
      <c r="J270" s="74">
        <f t="shared" si="5"/>
        <v>100</v>
      </c>
      <c r="K270" s="30"/>
      <c r="L270" s="2"/>
      <c r="M270" s="2"/>
      <c r="N270" s="2"/>
      <c r="O270" s="2"/>
      <c r="P270" s="2"/>
    </row>
    <row r="271" spans="2:16" ht="12.75">
      <c r="B271" s="1">
        <v>3299</v>
      </c>
      <c r="C271" s="1"/>
      <c r="D271" s="169" t="s">
        <v>188</v>
      </c>
      <c r="E271" s="1"/>
      <c r="F271" s="267">
        <v>2000</v>
      </c>
      <c r="G271" s="1">
        <v>2000</v>
      </c>
      <c r="H271" s="4">
        <v>2000</v>
      </c>
      <c r="I271" s="66"/>
      <c r="J271" s="74">
        <f t="shared" si="5"/>
        <v>100</v>
      </c>
      <c r="K271" s="30"/>
      <c r="L271" s="2"/>
      <c r="M271" s="2"/>
      <c r="N271" s="2"/>
      <c r="O271" s="2"/>
      <c r="P271" s="2"/>
    </row>
    <row r="272" spans="2:16" ht="53.25" customHeight="1">
      <c r="B272" s="1">
        <v>4221</v>
      </c>
      <c r="C272" s="1"/>
      <c r="D272" s="81"/>
      <c r="E272" s="1"/>
      <c r="F272" s="267">
        <v>5000</v>
      </c>
      <c r="G272" s="1">
        <v>5000</v>
      </c>
      <c r="H272" s="4">
        <v>5000</v>
      </c>
      <c r="I272" s="66"/>
      <c r="J272" s="74">
        <f t="shared" si="5"/>
        <v>100</v>
      </c>
      <c r="K272" s="30"/>
      <c r="L272" s="2"/>
      <c r="M272" s="2"/>
      <c r="N272" s="2"/>
      <c r="O272" s="2"/>
      <c r="P272" s="2"/>
    </row>
    <row r="273" spans="2:16" ht="12.75">
      <c r="B273" s="1"/>
      <c r="C273" s="1"/>
      <c r="D273" s="81"/>
      <c r="E273" s="1"/>
      <c r="F273" s="267"/>
      <c r="G273" s="1"/>
      <c r="H273" s="1"/>
      <c r="I273" s="66"/>
      <c r="J273" s="74" t="e">
        <f t="shared" si="5"/>
        <v>#DIV/0!</v>
      </c>
      <c r="K273" s="2"/>
      <c r="L273" s="2"/>
      <c r="M273" s="2"/>
      <c r="N273" s="292"/>
      <c r="O273" s="2"/>
      <c r="P273" s="2"/>
    </row>
    <row r="274" spans="2:16" ht="13.5" thickBot="1">
      <c r="B274" s="141"/>
      <c r="C274" s="141"/>
      <c r="D274" s="141"/>
      <c r="E274" s="138"/>
      <c r="F274" s="273"/>
      <c r="G274" s="138"/>
      <c r="H274" s="1"/>
      <c r="I274" s="66"/>
      <c r="J274" s="74" t="e">
        <f t="shared" si="5"/>
        <v>#DIV/0!</v>
      </c>
      <c r="K274" s="2"/>
      <c r="L274" s="2"/>
      <c r="M274" s="292"/>
      <c r="N274" s="2"/>
      <c r="O274" s="2"/>
      <c r="P274" s="2"/>
    </row>
    <row r="275" spans="2:16" ht="13.5" thickBot="1">
      <c r="B275" s="143"/>
      <c r="C275" s="130"/>
      <c r="D275" s="130" t="s">
        <v>115</v>
      </c>
      <c r="E275" s="130"/>
      <c r="F275" s="274">
        <f>SUM(F255:F273)</f>
        <v>642090</v>
      </c>
      <c r="G275" s="144">
        <f>SUM(G255:G273)</f>
        <v>652000</v>
      </c>
      <c r="H275" s="183">
        <f>SUM(H255:H273)</f>
        <v>412090</v>
      </c>
      <c r="I275" s="291">
        <f>SUM(I255:I273)</f>
        <v>230000</v>
      </c>
      <c r="J275" s="184" t="e">
        <f>SUM(J255:J273)</f>
        <v>#DIV/0!</v>
      </c>
      <c r="K275" s="320"/>
      <c r="L275" s="320"/>
      <c r="M275" s="320"/>
      <c r="N275" s="2"/>
      <c r="O275" s="2"/>
      <c r="P275" s="2"/>
    </row>
    <row r="276" ht="12.75">
      <c r="M276" s="20"/>
    </row>
    <row r="277" spans="2:13" ht="12.75">
      <c r="B277" s="1"/>
      <c r="C277" s="1"/>
      <c r="D277" s="81" t="s">
        <v>190</v>
      </c>
      <c r="E277" s="1"/>
      <c r="F277" s="267"/>
      <c r="G277" s="53"/>
      <c r="M277" s="20"/>
    </row>
    <row r="278" spans="2:13" ht="12.75">
      <c r="B278" s="1"/>
      <c r="C278" s="1"/>
      <c r="D278" s="81" t="s">
        <v>203</v>
      </c>
      <c r="E278" s="1"/>
      <c r="F278" s="251"/>
      <c r="G278" s="53"/>
      <c r="M278" s="20"/>
    </row>
    <row r="279" spans="2:13" ht="12.75">
      <c r="B279" s="108"/>
      <c r="C279" s="108"/>
      <c r="D279" s="135" t="s">
        <v>202</v>
      </c>
      <c r="E279" s="135"/>
      <c r="F279" s="257" t="s">
        <v>111</v>
      </c>
      <c r="G279" s="136">
        <f>G277+G278</f>
        <v>0</v>
      </c>
      <c r="M279" s="20"/>
    </row>
    <row r="280" spans="4:13" ht="12.75">
      <c r="D280" s="110"/>
      <c r="F280" s="258"/>
      <c r="M280" s="20"/>
    </row>
    <row r="281" ht="12.75">
      <c r="M281" s="20"/>
    </row>
    <row r="282" ht="12.75">
      <c r="M282" s="20"/>
    </row>
    <row r="283" ht="13.5" thickBot="1">
      <c r="M283" s="20"/>
    </row>
    <row r="284" spans="2:13" ht="75" customHeight="1" thickBot="1">
      <c r="B284" s="200"/>
      <c r="C284" s="201"/>
      <c r="D284" s="212" t="s">
        <v>145</v>
      </c>
      <c r="E284" s="201"/>
      <c r="F284" s="334" t="s">
        <v>229</v>
      </c>
      <c r="G284" s="193" t="s">
        <v>196</v>
      </c>
      <c r="H284" s="193"/>
      <c r="I284" s="193"/>
      <c r="J284" s="146" t="s">
        <v>151</v>
      </c>
      <c r="M284" s="20"/>
    </row>
    <row r="285" spans="2:13" ht="12.75">
      <c r="B285" s="121">
        <v>6711</v>
      </c>
      <c r="C285" s="49"/>
      <c r="D285" s="122" t="s">
        <v>141</v>
      </c>
      <c r="E285" s="49"/>
      <c r="F285" s="266"/>
      <c r="G285" s="123"/>
      <c r="H285" s="131"/>
      <c r="I285" s="1"/>
      <c r="J285" s="1" t="e">
        <f>H285/G285*100</f>
        <v>#DIV/0!</v>
      </c>
      <c r="M285" s="20"/>
    </row>
    <row r="286" spans="2:13" ht="12.75">
      <c r="B286" s="121"/>
      <c r="C286" s="49"/>
      <c r="D286" s="122" t="s">
        <v>142</v>
      </c>
      <c r="E286" s="49"/>
      <c r="F286" s="266"/>
      <c r="G286" s="123"/>
      <c r="H286" s="131"/>
      <c r="I286" s="1"/>
      <c r="J286" s="1" t="e">
        <f aca="true" t="shared" si="6" ref="J286:J301">H286/G286*100</f>
        <v>#DIV/0!</v>
      </c>
      <c r="M286" s="20"/>
    </row>
    <row r="287" spans="2:14" ht="12.75">
      <c r="B287" s="125">
        <v>3211</v>
      </c>
      <c r="C287" s="126"/>
      <c r="D287" s="1" t="s">
        <v>14</v>
      </c>
      <c r="E287" s="1"/>
      <c r="F287" s="252"/>
      <c r="G287" s="88"/>
      <c r="H287" s="67"/>
      <c r="I287" s="1"/>
      <c r="J287" s="1" t="e">
        <f t="shared" si="6"/>
        <v>#DIV/0!</v>
      </c>
      <c r="N287" s="15"/>
    </row>
    <row r="288" spans="2:14" ht="12.75">
      <c r="B288" s="125">
        <v>3214</v>
      </c>
      <c r="C288" s="126"/>
      <c r="D288" s="1" t="s">
        <v>32</v>
      </c>
      <c r="E288" s="1"/>
      <c r="F288" s="267"/>
      <c r="G288" s="1"/>
      <c r="H288" s="67"/>
      <c r="I288" s="1"/>
      <c r="J288" s="1" t="e">
        <f t="shared" si="6"/>
        <v>#DIV/0!</v>
      </c>
      <c r="N288" s="15"/>
    </row>
    <row r="289" spans="2:14" ht="12.75">
      <c r="B289" s="125">
        <v>3221</v>
      </c>
      <c r="C289" s="126"/>
      <c r="D289" s="19" t="s">
        <v>126</v>
      </c>
      <c r="E289" s="1"/>
      <c r="F289" s="267"/>
      <c r="G289" s="1"/>
      <c r="H289" s="67"/>
      <c r="I289" s="1"/>
      <c r="J289" s="1" t="e">
        <f t="shared" si="6"/>
        <v>#DIV/0!</v>
      </c>
      <c r="N289" s="15"/>
    </row>
    <row r="290" spans="2:14" ht="12.75">
      <c r="B290" s="125">
        <v>3222</v>
      </c>
      <c r="C290" s="126"/>
      <c r="D290" s="19" t="s">
        <v>146</v>
      </c>
      <c r="E290" s="1"/>
      <c r="F290" s="267"/>
      <c r="G290" s="1"/>
      <c r="H290" s="67"/>
      <c r="I290" s="1"/>
      <c r="J290" s="1"/>
      <c r="N290" s="15"/>
    </row>
    <row r="291" spans="2:14" ht="12.75">
      <c r="B291" s="125">
        <v>3225</v>
      </c>
      <c r="C291" s="126"/>
      <c r="D291" s="63" t="s">
        <v>127</v>
      </c>
      <c r="E291" s="1"/>
      <c r="F291" s="267"/>
      <c r="G291" s="1"/>
      <c r="H291" s="67"/>
      <c r="I291" s="1"/>
      <c r="J291" s="1" t="e">
        <f t="shared" si="6"/>
        <v>#DIV/0!</v>
      </c>
      <c r="N291" s="15"/>
    </row>
    <row r="292" spans="2:14" ht="12.75">
      <c r="B292" s="125">
        <v>3231</v>
      </c>
      <c r="C292" s="126"/>
      <c r="D292" s="127" t="s">
        <v>38</v>
      </c>
      <c r="E292" s="1"/>
      <c r="F292" s="267"/>
      <c r="G292" s="1"/>
      <c r="H292" s="67"/>
      <c r="I292" s="1"/>
      <c r="J292" s="1" t="e">
        <f t="shared" si="6"/>
        <v>#DIV/0!</v>
      </c>
      <c r="N292" s="15"/>
    </row>
    <row r="293" spans="2:14" ht="12.75">
      <c r="B293" s="125">
        <v>3237</v>
      </c>
      <c r="C293" s="126"/>
      <c r="D293" s="127" t="s">
        <v>117</v>
      </c>
      <c r="E293" s="1"/>
      <c r="F293" s="267"/>
      <c r="G293" s="1"/>
      <c r="H293" s="67"/>
      <c r="I293" s="1"/>
      <c r="J293" s="1" t="e">
        <f t="shared" si="6"/>
        <v>#DIV/0!</v>
      </c>
      <c r="N293" s="15"/>
    </row>
    <row r="294" spans="2:10" ht="26.25">
      <c r="B294" s="125">
        <v>3241</v>
      </c>
      <c r="C294" s="126"/>
      <c r="D294" s="127" t="s">
        <v>118</v>
      </c>
      <c r="E294" s="1"/>
      <c r="F294" s="267"/>
      <c r="G294" s="1"/>
      <c r="H294" s="67"/>
      <c r="I294" s="1"/>
      <c r="J294" s="1" t="e">
        <f t="shared" si="6"/>
        <v>#DIV/0!</v>
      </c>
    </row>
    <row r="295" spans="2:10" ht="12.75">
      <c r="B295" s="125">
        <v>3291</v>
      </c>
      <c r="C295" s="126"/>
      <c r="D295" s="127" t="s">
        <v>119</v>
      </c>
      <c r="E295" s="1"/>
      <c r="F295" s="267"/>
      <c r="G295" s="1"/>
      <c r="H295" s="67"/>
      <c r="I295" s="1"/>
      <c r="J295" s="1" t="e">
        <f t="shared" si="6"/>
        <v>#DIV/0!</v>
      </c>
    </row>
    <row r="296" spans="2:10" ht="12.75">
      <c r="B296" s="125">
        <v>3292</v>
      </c>
      <c r="C296" s="126"/>
      <c r="D296" s="127" t="s">
        <v>120</v>
      </c>
      <c r="E296" s="1"/>
      <c r="F296" s="267"/>
      <c r="G296" s="1"/>
      <c r="H296" s="67"/>
      <c r="I296" s="1"/>
      <c r="J296" s="1"/>
    </row>
    <row r="297" spans="2:10" ht="12.75">
      <c r="B297" s="125">
        <v>3293</v>
      </c>
      <c r="C297" s="126"/>
      <c r="D297" s="127" t="s">
        <v>21</v>
      </c>
      <c r="E297" s="1"/>
      <c r="F297" s="267"/>
      <c r="G297" s="1"/>
      <c r="H297" s="67"/>
      <c r="I297" s="1"/>
      <c r="J297" s="1"/>
    </row>
    <row r="298" spans="2:10" ht="12.75">
      <c r="B298" s="125">
        <v>3299</v>
      </c>
      <c r="C298" s="126"/>
      <c r="D298" s="127" t="s">
        <v>33</v>
      </c>
      <c r="E298" s="1"/>
      <c r="F298" s="267"/>
      <c r="G298" s="1"/>
      <c r="H298" s="67"/>
      <c r="I298" s="1"/>
      <c r="J298" s="1"/>
    </row>
    <row r="299" spans="2:10" ht="12.75">
      <c r="B299" s="125">
        <v>3721</v>
      </c>
      <c r="C299" s="126"/>
      <c r="D299" s="127"/>
      <c r="E299" s="1"/>
      <c r="F299" s="267"/>
      <c r="G299" s="1"/>
      <c r="H299" s="67"/>
      <c r="I299" s="1"/>
      <c r="J299" s="1"/>
    </row>
    <row r="300" spans="2:10" ht="12.75">
      <c r="B300" s="114">
        <v>3722</v>
      </c>
      <c r="C300" s="19"/>
      <c r="D300" s="19"/>
      <c r="E300" s="1"/>
      <c r="F300" s="267"/>
      <c r="G300" s="1"/>
      <c r="H300" s="67"/>
      <c r="I300" s="1"/>
      <c r="J300" s="1"/>
    </row>
    <row r="301" spans="2:10" ht="13.5" thickBot="1">
      <c r="B301" s="117"/>
      <c r="C301" s="118"/>
      <c r="D301" s="118" t="s">
        <v>115</v>
      </c>
      <c r="E301" s="118"/>
      <c r="F301" s="268"/>
      <c r="G301" s="119">
        <f>SUM(G287:G298)</f>
        <v>0</v>
      </c>
      <c r="H301" s="132"/>
      <c r="I301" s="1"/>
      <c r="J301" s="1" t="e">
        <f t="shared" si="6"/>
        <v>#DIV/0!</v>
      </c>
    </row>
    <row r="303" spans="2:7" ht="12.75">
      <c r="B303" s="1"/>
      <c r="C303" s="1"/>
      <c r="D303" s="81" t="s">
        <v>190</v>
      </c>
      <c r="E303" s="1"/>
      <c r="F303" s="267"/>
      <c r="G303" s="53">
        <f>H285-H301</f>
        <v>0</v>
      </c>
    </row>
    <row r="304" spans="2:7" ht="12.75">
      <c r="B304" s="1"/>
      <c r="C304" s="1"/>
      <c r="D304" s="81" t="s">
        <v>203</v>
      </c>
      <c r="E304" s="1"/>
      <c r="F304" s="251">
        <f>H285-H301</f>
        <v>0</v>
      </c>
      <c r="G304" s="53"/>
    </row>
    <row r="305" spans="2:17" ht="13.5" thickBot="1">
      <c r="B305" s="155"/>
      <c r="C305" s="155"/>
      <c r="D305" s="135" t="s">
        <v>202</v>
      </c>
      <c r="E305" s="156"/>
      <c r="F305" s="275" t="s">
        <v>111</v>
      </c>
      <c r="G305" s="157">
        <f>G303+G304</f>
        <v>0</v>
      </c>
      <c r="H305" s="342" t="s">
        <v>230</v>
      </c>
      <c r="I305" s="343"/>
      <c r="J305" s="343"/>
      <c r="K305" s="343"/>
      <c r="L305" s="345"/>
      <c r="M305" s="344"/>
      <c r="N305" s="344"/>
      <c r="O305" s="344"/>
      <c r="P305" s="344"/>
      <c r="Q305" s="344"/>
    </row>
    <row r="306" spans="2:17" ht="39" customHeight="1" thickBot="1">
      <c r="B306" s="213" t="s">
        <v>107</v>
      </c>
      <c r="C306" s="214"/>
      <c r="D306" s="215" t="s">
        <v>102</v>
      </c>
      <c r="E306" s="214"/>
      <c r="F306" s="206" t="s">
        <v>216</v>
      </c>
      <c r="G306" s="202" t="s">
        <v>150</v>
      </c>
      <c r="H306" s="216">
        <v>43</v>
      </c>
      <c r="I306" s="217">
        <v>51</v>
      </c>
      <c r="J306" s="218" t="s">
        <v>151</v>
      </c>
      <c r="K306" s="293">
        <v>52</v>
      </c>
      <c r="L306" s="27"/>
      <c r="M306" s="2"/>
      <c r="N306" s="2"/>
      <c r="O306" s="2"/>
      <c r="P306" s="2"/>
      <c r="Q306" s="2"/>
    </row>
    <row r="307" spans="2:17" ht="12.75">
      <c r="B307" s="1">
        <v>6341</v>
      </c>
      <c r="C307" s="1"/>
      <c r="D307" s="81" t="s">
        <v>153</v>
      </c>
      <c r="E307" s="1"/>
      <c r="F307" s="276"/>
      <c r="G307" s="62"/>
      <c r="H307" s="62"/>
      <c r="I307" s="62"/>
      <c r="J307" s="163"/>
      <c r="K307" s="66"/>
      <c r="L307" s="27"/>
      <c r="M307" s="2"/>
      <c r="N307" s="292"/>
      <c r="O307" s="292"/>
      <c r="P307" s="2"/>
      <c r="Q307" s="2"/>
    </row>
    <row r="308" spans="2:17" ht="12.75">
      <c r="B308" s="1">
        <v>6361</v>
      </c>
      <c r="C308" s="1"/>
      <c r="D308" s="81" t="s">
        <v>184</v>
      </c>
      <c r="E308" s="1"/>
      <c r="F308" s="277">
        <v>3220</v>
      </c>
      <c r="G308" s="166">
        <v>2744</v>
      </c>
      <c r="H308" s="166"/>
      <c r="I308" s="62"/>
      <c r="J308" s="163"/>
      <c r="K308" s="66">
        <v>3220</v>
      </c>
      <c r="L308" s="27"/>
      <c r="M308" s="2"/>
      <c r="N308" s="2"/>
      <c r="O308" s="2"/>
      <c r="P308" s="2"/>
      <c r="Q308" s="2"/>
    </row>
    <row r="309" spans="2:17" ht="12.75">
      <c r="B309" s="1">
        <v>63613</v>
      </c>
      <c r="C309" s="1"/>
      <c r="D309" s="81" t="s">
        <v>204</v>
      </c>
      <c r="E309" s="1"/>
      <c r="F309" s="277"/>
      <c r="G309" s="166"/>
      <c r="H309" s="173"/>
      <c r="I309" s="62"/>
      <c r="J309" s="163"/>
      <c r="K309" s="66"/>
      <c r="L309" s="27"/>
      <c r="M309" s="2"/>
      <c r="N309" s="2"/>
      <c r="O309" s="2"/>
      <c r="P309" s="2"/>
      <c r="Q309" s="2"/>
    </row>
    <row r="310" spans="2:17" ht="12.75">
      <c r="B310" s="1">
        <v>6381</v>
      </c>
      <c r="C310" s="1"/>
      <c r="D310" s="81" t="s">
        <v>183</v>
      </c>
      <c r="E310" s="1"/>
      <c r="F310" s="277">
        <v>23800</v>
      </c>
      <c r="G310" s="166">
        <v>21109</v>
      </c>
      <c r="H310" s="173"/>
      <c r="I310" s="166">
        <v>23800</v>
      </c>
      <c r="J310" s="163"/>
      <c r="K310" s="66"/>
      <c r="L310" s="27"/>
      <c r="M310" s="2"/>
      <c r="N310" s="2"/>
      <c r="O310" s="2"/>
      <c r="P310" s="2"/>
      <c r="Q310" s="2"/>
    </row>
    <row r="311" spans="2:17" ht="12.75">
      <c r="B311" s="25">
        <v>65264</v>
      </c>
      <c r="C311" s="25"/>
      <c r="D311" s="139" t="s">
        <v>62</v>
      </c>
      <c r="E311" s="1"/>
      <c r="F311" s="251">
        <v>210000</v>
      </c>
      <c r="G311" s="1"/>
      <c r="H311" s="53"/>
      <c r="I311" s="1"/>
      <c r="J311" s="66" t="e">
        <f>H311/G311*100</f>
        <v>#DIV/0!</v>
      </c>
      <c r="K311" s="66"/>
      <c r="L311" s="27"/>
      <c r="M311" s="2"/>
      <c r="N311" s="2"/>
      <c r="O311" s="2"/>
      <c r="P311" s="2"/>
      <c r="Q311" s="2"/>
    </row>
    <row r="312" spans="2:17" ht="26.25">
      <c r="B312" s="121">
        <v>65269</v>
      </c>
      <c r="C312" s="49"/>
      <c r="D312" s="122" t="s">
        <v>189</v>
      </c>
      <c r="F312" s="278">
        <v>40000</v>
      </c>
      <c r="G312" s="8"/>
      <c r="H312" s="74"/>
      <c r="I312" s="8"/>
      <c r="J312" s="182" t="e">
        <f>H312/G312*100</f>
        <v>#DIV/0!</v>
      </c>
      <c r="K312" s="66"/>
      <c r="L312" s="27"/>
      <c r="M312" s="2"/>
      <c r="N312" s="2"/>
      <c r="O312" s="2"/>
      <c r="P312" s="2"/>
      <c r="Q312" s="2"/>
    </row>
    <row r="313" spans="2:17" ht="12.75">
      <c r="B313" s="121">
        <v>922</v>
      </c>
      <c r="C313" s="49"/>
      <c r="D313" s="122"/>
      <c r="F313" s="279"/>
      <c r="G313" s="182"/>
      <c r="H313" s="74"/>
      <c r="I313" s="8"/>
      <c r="J313" s="182"/>
      <c r="K313" s="66"/>
      <c r="L313" s="27"/>
      <c r="M313" s="2"/>
      <c r="N313" s="2"/>
      <c r="O313" s="2"/>
      <c r="P313" s="2"/>
      <c r="Q313" s="2"/>
    </row>
    <row r="314" spans="2:17" ht="12.75">
      <c r="B314" s="121"/>
      <c r="C314" s="49"/>
      <c r="D314" s="122" t="s">
        <v>116</v>
      </c>
      <c r="E314" s="21"/>
      <c r="F314" s="240">
        <f>SUM(F307:F312)</f>
        <v>277020</v>
      </c>
      <c r="G314" s="57">
        <f>SUM(G307:G312)</f>
        <v>23853</v>
      </c>
      <c r="H314" s="57">
        <f>SUM(H307:H313)</f>
        <v>0</v>
      </c>
      <c r="I314" s="57">
        <f>SUM(I307:I313)</f>
        <v>23800</v>
      </c>
      <c r="J314" s="57" t="e">
        <f>SUM(J307:J313)</f>
        <v>#DIV/0!</v>
      </c>
      <c r="K314" s="57">
        <f>SUM(K307:K313)</f>
        <v>3220</v>
      </c>
      <c r="L314" s="27"/>
      <c r="M314" s="2"/>
      <c r="N314" s="2"/>
      <c r="O314" s="2"/>
      <c r="P314" s="2"/>
      <c r="Q314" s="2"/>
    </row>
    <row r="315" spans="2:17" ht="12.75">
      <c r="B315" s="121">
        <v>3111</v>
      </c>
      <c r="C315" s="49"/>
      <c r="D315" s="122" t="s">
        <v>149</v>
      </c>
      <c r="F315" s="267"/>
      <c r="G315" s="1">
        <v>2000</v>
      </c>
      <c r="H315" s="67"/>
      <c r="I315" s="1"/>
      <c r="J315" s="66">
        <f aca="true" t="shared" si="7" ref="J315:J320">H315/G315*100</f>
        <v>0</v>
      </c>
      <c r="K315" s="66"/>
      <c r="L315" s="27"/>
      <c r="M315" s="2"/>
      <c r="N315" s="2"/>
      <c r="O315" s="2"/>
      <c r="P315" s="2"/>
      <c r="Q315" s="2"/>
    </row>
    <row r="316" spans="2:17" ht="12.75">
      <c r="B316" s="125">
        <v>3211</v>
      </c>
      <c r="C316" s="126"/>
      <c r="D316" s="1" t="s">
        <v>14</v>
      </c>
      <c r="F316" s="251"/>
      <c r="G316" s="53"/>
      <c r="H316" s="67"/>
      <c r="I316" s="1"/>
      <c r="J316" s="66" t="e">
        <f t="shared" si="7"/>
        <v>#DIV/0!</v>
      </c>
      <c r="K316" s="66"/>
      <c r="L316" s="27"/>
      <c r="M316" s="2"/>
      <c r="N316" s="2"/>
      <c r="O316" s="2"/>
      <c r="P316" s="2"/>
      <c r="Q316" s="2"/>
    </row>
    <row r="317" spans="2:17" ht="12.75">
      <c r="B317" s="125">
        <v>3213</v>
      </c>
      <c r="C317" s="126"/>
      <c r="D317" s="19" t="s">
        <v>130</v>
      </c>
      <c r="F317" s="251"/>
      <c r="G317" s="53"/>
      <c r="H317" s="67"/>
      <c r="I317" s="1"/>
      <c r="J317" s="66" t="e">
        <f t="shared" si="7"/>
        <v>#DIV/0!</v>
      </c>
      <c r="K317" s="66"/>
      <c r="L317" s="27"/>
      <c r="M317" s="2"/>
      <c r="N317" s="2"/>
      <c r="O317" s="2"/>
      <c r="P317" s="2"/>
      <c r="Q317" s="2"/>
    </row>
    <row r="318" spans="2:17" ht="12.75">
      <c r="B318" s="125">
        <v>3214</v>
      </c>
      <c r="C318" s="126"/>
      <c r="D318" s="19" t="s">
        <v>138</v>
      </c>
      <c r="F318" s="251"/>
      <c r="G318" s="53"/>
      <c r="H318" s="67"/>
      <c r="I318" s="1"/>
      <c r="J318" s="66" t="e">
        <f t="shared" si="7"/>
        <v>#DIV/0!</v>
      </c>
      <c r="K318" s="66"/>
      <c r="L318" s="27"/>
      <c r="M318" s="2"/>
      <c r="N318" s="2"/>
      <c r="O318" s="2"/>
      <c r="P318" s="2"/>
      <c r="Q318" s="2"/>
    </row>
    <row r="319" spans="2:17" ht="12.75">
      <c r="B319" s="125">
        <v>3221</v>
      </c>
      <c r="C319" s="126"/>
      <c r="D319" s="19" t="s">
        <v>126</v>
      </c>
      <c r="F319" s="251">
        <v>20000</v>
      </c>
      <c r="G319" s="53">
        <v>20000</v>
      </c>
      <c r="H319" s="67"/>
      <c r="I319" s="1"/>
      <c r="J319" s="66">
        <f t="shared" si="7"/>
        <v>0</v>
      </c>
      <c r="K319" s="66"/>
      <c r="L319" s="27"/>
      <c r="M319" s="2"/>
      <c r="N319" s="2"/>
      <c r="O319" s="2"/>
      <c r="P319" s="2"/>
      <c r="Q319" s="2"/>
    </row>
    <row r="320" spans="2:17" ht="12.75">
      <c r="B320" s="125">
        <v>3222</v>
      </c>
      <c r="C320" s="126"/>
      <c r="D320" s="19" t="s">
        <v>185</v>
      </c>
      <c r="F320" s="251">
        <v>27020</v>
      </c>
      <c r="G320" s="53">
        <v>23853</v>
      </c>
      <c r="H320" s="67"/>
      <c r="I320" s="1">
        <v>23800</v>
      </c>
      <c r="J320" s="66">
        <f t="shared" si="7"/>
        <v>0</v>
      </c>
      <c r="K320" s="294">
        <v>3220</v>
      </c>
      <c r="L320" s="333"/>
      <c r="M320" s="2"/>
      <c r="N320" s="2"/>
      <c r="O320" s="2"/>
      <c r="P320" s="2"/>
      <c r="Q320" s="2"/>
    </row>
    <row r="321" spans="2:17" ht="12.75">
      <c r="B321" s="125">
        <v>3222</v>
      </c>
      <c r="C321" s="126"/>
      <c r="D321" s="19" t="s">
        <v>186</v>
      </c>
      <c r="F321" s="251">
        <v>210000</v>
      </c>
      <c r="G321" s="53">
        <v>210000</v>
      </c>
      <c r="H321" s="67"/>
      <c r="I321" s="1"/>
      <c r="J321" s="66"/>
      <c r="K321" s="294"/>
      <c r="L321" s="27"/>
      <c r="M321" s="2"/>
      <c r="N321" s="2"/>
      <c r="O321" s="2"/>
      <c r="P321" s="2"/>
      <c r="Q321" s="2"/>
    </row>
    <row r="322" spans="2:17" ht="12.75">
      <c r="B322" s="125">
        <v>3223</v>
      </c>
      <c r="C322" s="126"/>
      <c r="D322" s="19" t="s">
        <v>16</v>
      </c>
      <c r="F322" s="251"/>
      <c r="G322" s="53"/>
      <c r="H322" s="58"/>
      <c r="I322" s="1"/>
      <c r="J322" s="66" t="e">
        <f aca="true" t="shared" si="8" ref="J322:J348">H322/G322*100</f>
        <v>#DIV/0!</v>
      </c>
      <c r="K322" s="66"/>
      <c r="L322" s="27"/>
      <c r="M322" s="2"/>
      <c r="N322" s="2"/>
      <c r="O322" s="2"/>
      <c r="P322" s="2"/>
      <c r="Q322" s="2"/>
    </row>
    <row r="323" spans="2:17" ht="12.75">
      <c r="B323" s="125">
        <v>3224</v>
      </c>
      <c r="C323" s="126"/>
      <c r="D323" s="19" t="s">
        <v>131</v>
      </c>
      <c r="F323" s="251"/>
      <c r="G323" s="53"/>
      <c r="H323" s="67"/>
      <c r="I323" s="1"/>
      <c r="J323" s="66" t="e">
        <f t="shared" si="8"/>
        <v>#DIV/0!</v>
      </c>
      <c r="K323" s="66"/>
      <c r="L323" s="27"/>
      <c r="M323" s="2"/>
      <c r="N323" s="2"/>
      <c r="O323" s="2"/>
      <c r="P323" s="2"/>
      <c r="Q323" s="2"/>
    </row>
    <row r="324" spans="2:17" ht="12.75">
      <c r="B324" s="125">
        <v>3225</v>
      </c>
      <c r="C324" s="126"/>
      <c r="D324" s="63" t="s">
        <v>127</v>
      </c>
      <c r="F324" s="251"/>
      <c r="G324" s="53">
        <v>5000</v>
      </c>
      <c r="H324" s="67"/>
      <c r="I324" s="1"/>
      <c r="J324" s="66">
        <f t="shared" si="8"/>
        <v>0</v>
      </c>
      <c r="K324" s="66"/>
      <c r="L324" s="27"/>
      <c r="M324" s="2"/>
      <c r="N324" s="2"/>
      <c r="O324" s="2"/>
      <c r="P324" s="2"/>
      <c r="Q324" s="2"/>
    </row>
    <row r="325" spans="2:17" ht="12.75">
      <c r="B325" s="125">
        <v>3227</v>
      </c>
      <c r="C325" s="126"/>
      <c r="D325" s="129" t="s">
        <v>132</v>
      </c>
      <c r="F325" s="251"/>
      <c r="G325" s="53">
        <v>1000</v>
      </c>
      <c r="H325" s="67"/>
      <c r="I325" s="1"/>
      <c r="J325" s="66">
        <f t="shared" si="8"/>
        <v>0</v>
      </c>
      <c r="K325" s="66"/>
      <c r="L325" s="27"/>
      <c r="M325" s="2"/>
      <c r="N325" s="2"/>
      <c r="O325" s="2"/>
      <c r="P325" s="2"/>
      <c r="Q325" s="2"/>
    </row>
    <row r="326" spans="2:17" ht="12.75">
      <c r="B326" s="125">
        <v>3231</v>
      </c>
      <c r="C326" s="126"/>
      <c r="D326" s="127" t="s">
        <v>38</v>
      </c>
      <c r="F326" s="251"/>
      <c r="G326" s="53"/>
      <c r="H326" s="67"/>
      <c r="I326" s="1"/>
      <c r="J326" s="66" t="e">
        <f t="shared" si="8"/>
        <v>#DIV/0!</v>
      </c>
      <c r="K326" s="66"/>
      <c r="L326" s="27"/>
      <c r="M326" s="2"/>
      <c r="N326" s="2"/>
      <c r="O326" s="2"/>
      <c r="P326" s="2"/>
      <c r="Q326" s="2"/>
    </row>
    <row r="327" spans="2:17" ht="12.75">
      <c r="B327" s="125">
        <v>3232</v>
      </c>
      <c r="C327" s="126"/>
      <c r="D327" s="127" t="s">
        <v>133</v>
      </c>
      <c r="F327" s="251"/>
      <c r="G327" s="53"/>
      <c r="H327" s="67"/>
      <c r="I327" s="1"/>
      <c r="J327" s="66" t="e">
        <f t="shared" si="8"/>
        <v>#DIV/0!</v>
      </c>
      <c r="K327" s="66"/>
      <c r="L327" s="27"/>
      <c r="M327" s="2"/>
      <c r="N327" s="2"/>
      <c r="O327" s="2"/>
      <c r="P327" s="2"/>
      <c r="Q327" s="2"/>
    </row>
    <row r="328" spans="2:17" ht="12.75">
      <c r="B328" s="125">
        <v>3233</v>
      </c>
      <c r="C328" s="126"/>
      <c r="D328" s="127" t="s">
        <v>134</v>
      </c>
      <c r="F328" s="251"/>
      <c r="G328" s="53"/>
      <c r="H328" s="67"/>
      <c r="I328" s="1"/>
      <c r="J328" s="66" t="e">
        <f t="shared" si="8"/>
        <v>#DIV/0!</v>
      </c>
      <c r="K328" s="66"/>
      <c r="L328" s="27"/>
      <c r="M328" s="2"/>
      <c r="N328" s="2"/>
      <c r="O328" s="2"/>
      <c r="P328" s="2"/>
      <c r="Q328" s="2"/>
    </row>
    <row r="329" spans="2:17" ht="23.25" customHeight="1">
      <c r="B329" s="125">
        <v>3234</v>
      </c>
      <c r="C329" s="126"/>
      <c r="D329" s="127" t="s">
        <v>135</v>
      </c>
      <c r="F329" s="251"/>
      <c r="G329" s="53"/>
      <c r="H329" s="67"/>
      <c r="I329" s="1"/>
      <c r="J329" s="66" t="e">
        <f t="shared" si="8"/>
        <v>#DIV/0!</v>
      </c>
      <c r="K329" s="66"/>
      <c r="L329" s="27"/>
      <c r="M329" s="2"/>
      <c r="N329" s="2"/>
      <c r="O329" s="2"/>
      <c r="P329" s="2"/>
      <c r="Q329" s="2"/>
    </row>
    <row r="330" spans="2:17" ht="16.5" customHeight="1">
      <c r="B330" s="125">
        <v>3235</v>
      </c>
      <c r="C330" s="126"/>
      <c r="D330" s="127" t="s">
        <v>136</v>
      </c>
      <c r="F330" s="251"/>
      <c r="G330" s="53"/>
      <c r="H330" s="67"/>
      <c r="I330" s="1"/>
      <c r="J330" s="66" t="e">
        <f t="shared" si="8"/>
        <v>#DIV/0!</v>
      </c>
      <c r="K330" s="66"/>
      <c r="L330" s="27"/>
      <c r="M330" s="2"/>
      <c r="N330" s="2"/>
      <c r="O330" s="2"/>
      <c r="P330" s="2"/>
      <c r="Q330" s="2"/>
    </row>
    <row r="331" spans="2:17" ht="12" customHeight="1">
      <c r="B331" s="125">
        <v>3236</v>
      </c>
      <c r="C331" s="126"/>
      <c r="D331" s="127" t="s">
        <v>137</v>
      </c>
      <c r="F331" s="251"/>
      <c r="G331" s="53"/>
      <c r="H331" s="67"/>
      <c r="I331" s="1"/>
      <c r="J331" s="66" t="e">
        <f t="shared" si="8"/>
        <v>#DIV/0!</v>
      </c>
      <c r="K331" s="66"/>
      <c r="L331" s="27"/>
      <c r="M331" s="2"/>
      <c r="N331" s="2"/>
      <c r="O331" s="2"/>
      <c r="P331" s="2"/>
      <c r="Q331" s="2"/>
    </row>
    <row r="332" spans="2:17" ht="15" customHeight="1">
      <c r="B332" s="125">
        <v>3237</v>
      </c>
      <c r="C332" s="126"/>
      <c r="D332" s="127" t="s">
        <v>117</v>
      </c>
      <c r="F332" s="251"/>
      <c r="G332" s="53"/>
      <c r="H332" s="67"/>
      <c r="I332" s="1"/>
      <c r="J332" s="66" t="e">
        <f t="shared" si="8"/>
        <v>#DIV/0!</v>
      </c>
      <c r="K332" s="66"/>
      <c r="L332" s="27"/>
      <c r="M332" s="2"/>
      <c r="N332" s="2"/>
      <c r="O332" s="2"/>
      <c r="P332" s="2"/>
      <c r="Q332" s="2"/>
    </row>
    <row r="333" spans="2:17" ht="12.75">
      <c r="B333" s="125">
        <v>3238</v>
      </c>
      <c r="C333" s="126"/>
      <c r="D333" s="127" t="s">
        <v>19</v>
      </c>
      <c r="F333" s="251"/>
      <c r="G333" s="53"/>
      <c r="H333" s="67"/>
      <c r="I333" s="1"/>
      <c r="J333" s="66" t="e">
        <f t="shared" si="8"/>
        <v>#DIV/0!</v>
      </c>
      <c r="K333" s="66"/>
      <c r="L333" s="27"/>
      <c r="M333" s="2"/>
      <c r="N333" s="2"/>
      <c r="O333" s="2"/>
      <c r="P333" s="2"/>
      <c r="Q333" s="2"/>
    </row>
    <row r="334" spans="2:17" ht="12.75">
      <c r="B334" s="125">
        <v>3239</v>
      </c>
      <c r="C334" s="126"/>
      <c r="D334" s="127" t="s">
        <v>20</v>
      </c>
      <c r="F334" s="251"/>
      <c r="G334" s="53"/>
      <c r="H334" s="67"/>
      <c r="I334" s="1"/>
      <c r="J334" s="66" t="e">
        <f t="shared" si="8"/>
        <v>#DIV/0!</v>
      </c>
      <c r="K334" s="66"/>
      <c r="L334" s="27"/>
      <c r="M334" s="2"/>
      <c r="N334" s="2"/>
      <c r="O334" s="2"/>
      <c r="P334" s="2"/>
      <c r="Q334" s="2"/>
    </row>
    <row r="335" spans="2:17" ht="26.25">
      <c r="B335" s="125">
        <v>3241</v>
      </c>
      <c r="C335" s="126"/>
      <c r="D335" s="127" t="s">
        <v>118</v>
      </c>
      <c r="F335" s="251"/>
      <c r="G335" s="53">
        <v>8000</v>
      </c>
      <c r="H335" s="67"/>
      <c r="I335" s="1"/>
      <c r="J335" s="66">
        <f t="shared" si="8"/>
        <v>0</v>
      </c>
      <c r="K335" s="66"/>
      <c r="L335" s="27"/>
      <c r="M335" s="2"/>
      <c r="N335" s="2"/>
      <c r="O335" s="2"/>
      <c r="P335" s="2"/>
      <c r="Q335" s="2"/>
    </row>
    <row r="336" spans="2:17" ht="12.75">
      <c r="B336" s="125">
        <v>3291</v>
      </c>
      <c r="C336" s="126"/>
      <c r="D336" s="127"/>
      <c r="F336" s="251"/>
      <c r="G336" s="53">
        <v>1000</v>
      </c>
      <c r="H336" s="67"/>
      <c r="I336" s="1"/>
      <c r="J336" s="66">
        <f t="shared" si="8"/>
        <v>0</v>
      </c>
      <c r="K336" s="66"/>
      <c r="L336" s="27"/>
      <c r="M336" s="2"/>
      <c r="N336" s="2"/>
      <c r="O336" s="2"/>
      <c r="P336" s="2"/>
      <c r="Q336" s="2"/>
    </row>
    <row r="337" spans="2:17" ht="12.75">
      <c r="B337" s="125">
        <v>3293</v>
      </c>
      <c r="C337" s="126"/>
      <c r="D337" s="127" t="s">
        <v>21</v>
      </c>
      <c r="F337" s="251"/>
      <c r="G337" s="53"/>
      <c r="H337" s="67"/>
      <c r="I337" s="1"/>
      <c r="J337" s="66" t="e">
        <f t="shared" si="8"/>
        <v>#DIV/0!</v>
      </c>
      <c r="K337" s="66"/>
      <c r="L337" s="27"/>
      <c r="M337" s="2"/>
      <c r="N337" s="2"/>
      <c r="O337" s="2"/>
      <c r="P337" s="2"/>
      <c r="Q337" s="2"/>
    </row>
    <row r="338" spans="2:17" ht="12.75">
      <c r="B338" s="125">
        <v>3294</v>
      </c>
      <c r="C338" s="126"/>
      <c r="D338" s="127" t="s">
        <v>22</v>
      </c>
      <c r="F338" s="251"/>
      <c r="G338" s="53"/>
      <c r="H338" s="67"/>
      <c r="I338" s="1"/>
      <c r="J338" s="66" t="e">
        <f t="shared" si="8"/>
        <v>#DIV/0!</v>
      </c>
      <c r="K338" s="66"/>
      <c r="L338" s="27"/>
      <c r="M338" s="2"/>
      <c r="N338" s="2"/>
      <c r="O338" s="2"/>
      <c r="P338" s="2"/>
      <c r="Q338" s="2"/>
    </row>
    <row r="339" spans="2:17" ht="12.75">
      <c r="B339" s="125">
        <v>3295</v>
      </c>
      <c r="C339" s="126"/>
      <c r="D339" s="127" t="s">
        <v>47</v>
      </c>
      <c r="F339" s="251"/>
      <c r="G339" s="53"/>
      <c r="H339" s="67"/>
      <c r="I339" s="1"/>
      <c r="J339" s="66" t="e">
        <f t="shared" si="8"/>
        <v>#DIV/0!</v>
      </c>
      <c r="K339" s="66"/>
      <c r="L339" s="27"/>
      <c r="M339" s="2"/>
      <c r="N339" s="2"/>
      <c r="O339" s="2"/>
      <c r="P339" s="2"/>
      <c r="Q339" s="2"/>
    </row>
    <row r="340" spans="2:17" ht="12.75">
      <c r="B340" s="125">
        <v>3299</v>
      </c>
      <c r="C340" s="126"/>
      <c r="D340" s="127" t="s">
        <v>33</v>
      </c>
      <c r="F340" s="251">
        <v>20000</v>
      </c>
      <c r="G340" s="53">
        <v>30000</v>
      </c>
      <c r="H340" s="67"/>
      <c r="I340" s="1"/>
      <c r="J340" s="66">
        <f t="shared" si="8"/>
        <v>0</v>
      </c>
      <c r="K340" s="66"/>
      <c r="L340" s="27"/>
      <c r="M340" s="2"/>
      <c r="N340" s="2"/>
      <c r="O340" s="2"/>
      <c r="P340" s="2"/>
      <c r="Q340" s="2"/>
    </row>
    <row r="341" spans="2:17" ht="12.75">
      <c r="B341" s="125">
        <v>3431</v>
      </c>
      <c r="C341" s="126"/>
      <c r="D341" s="127" t="s">
        <v>121</v>
      </c>
      <c r="F341" s="251"/>
      <c r="G341" s="53"/>
      <c r="H341" s="67"/>
      <c r="I341" s="1"/>
      <c r="J341" s="66" t="e">
        <f t="shared" si="8"/>
        <v>#DIV/0!</v>
      </c>
      <c r="K341" s="66"/>
      <c r="L341" s="27"/>
      <c r="M341" s="2"/>
      <c r="N341" s="2"/>
      <c r="O341" s="2"/>
      <c r="P341" s="2"/>
      <c r="Q341" s="2"/>
    </row>
    <row r="342" spans="2:17" ht="12.75">
      <c r="B342" s="125">
        <v>3433</v>
      </c>
      <c r="C342" s="126"/>
      <c r="D342" s="127" t="s">
        <v>139</v>
      </c>
      <c r="F342" s="251"/>
      <c r="G342" s="53"/>
      <c r="H342" s="67"/>
      <c r="I342" s="1"/>
      <c r="J342" s="66" t="e">
        <f t="shared" si="8"/>
        <v>#DIV/0!</v>
      </c>
      <c r="K342" s="66"/>
      <c r="L342" s="27"/>
      <c r="M342" s="2"/>
      <c r="N342" s="2"/>
      <c r="O342" s="2"/>
      <c r="P342" s="2"/>
      <c r="Q342" s="2"/>
    </row>
    <row r="343" spans="2:17" ht="12.75">
      <c r="B343" s="125">
        <v>3811</v>
      </c>
      <c r="C343" s="126"/>
      <c r="D343" s="127" t="s">
        <v>147</v>
      </c>
      <c r="F343" s="251"/>
      <c r="G343" s="53"/>
      <c r="H343" s="67"/>
      <c r="I343" s="1"/>
      <c r="J343" s="66" t="e">
        <f t="shared" si="8"/>
        <v>#DIV/0!</v>
      </c>
      <c r="K343" s="66"/>
      <c r="L343" s="27"/>
      <c r="M343" s="2"/>
      <c r="N343" s="2"/>
      <c r="O343" s="2"/>
      <c r="P343" s="2"/>
      <c r="Q343" s="2"/>
    </row>
    <row r="344" spans="2:17" ht="12.75">
      <c r="B344" s="125"/>
      <c r="C344" s="126"/>
      <c r="D344" s="127" t="s">
        <v>123</v>
      </c>
      <c r="F344" s="251"/>
      <c r="G344" s="53"/>
      <c r="H344" s="67"/>
      <c r="I344" s="1"/>
      <c r="J344" s="66" t="e">
        <f t="shared" si="8"/>
        <v>#DIV/0!</v>
      </c>
      <c r="K344" s="66"/>
      <c r="L344" s="27"/>
      <c r="M344" s="2"/>
      <c r="N344" s="2"/>
      <c r="O344" s="2"/>
      <c r="P344" s="2"/>
      <c r="Q344" s="2"/>
    </row>
    <row r="345" spans="2:17" ht="12.75">
      <c r="B345" s="125">
        <v>4123</v>
      </c>
      <c r="C345" s="126"/>
      <c r="D345" s="127" t="s">
        <v>109</v>
      </c>
      <c r="F345" s="251"/>
      <c r="G345" s="53"/>
      <c r="H345" s="67"/>
      <c r="I345" s="1"/>
      <c r="J345" s="66" t="e">
        <f t="shared" si="8"/>
        <v>#DIV/0!</v>
      </c>
      <c r="K345" s="66"/>
      <c r="L345" s="27"/>
      <c r="M345" s="2"/>
      <c r="N345" s="2"/>
      <c r="O345" s="2"/>
      <c r="P345" s="2"/>
      <c r="Q345" s="2"/>
    </row>
    <row r="346" spans="2:17" ht="12.75">
      <c r="B346" s="125">
        <v>4221</v>
      </c>
      <c r="C346" s="126"/>
      <c r="D346" s="127" t="s">
        <v>124</v>
      </c>
      <c r="F346" s="251"/>
      <c r="G346" s="53"/>
      <c r="H346" s="67"/>
      <c r="I346" s="1"/>
      <c r="J346" s="66" t="e">
        <f t="shared" si="8"/>
        <v>#DIV/0!</v>
      </c>
      <c r="K346" s="66"/>
      <c r="L346" s="27"/>
      <c r="M346" s="2"/>
      <c r="N346" s="2"/>
      <c r="O346" s="2"/>
      <c r="P346" s="2"/>
      <c r="Q346" s="2"/>
    </row>
    <row r="347" spans="2:17" ht="12.75">
      <c r="B347" s="125">
        <v>4227</v>
      </c>
      <c r="C347" s="126"/>
      <c r="D347" s="127" t="s">
        <v>148</v>
      </c>
      <c r="F347" s="251"/>
      <c r="G347" s="53"/>
      <c r="H347" s="67"/>
      <c r="I347" s="1"/>
      <c r="J347" s="66" t="e">
        <f t="shared" si="8"/>
        <v>#DIV/0!</v>
      </c>
      <c r="K347" s="66"/>
      <c r="L347" s="27"/>
      <c r="M347" s="2"/>
      <c r="N347" s="2"/>
      <c r="O347" s="2"/>
      <c r="P347" s="2"/>
      <c r="Q347" s="2"/>
    </row>
    <row r="348" spans="2:17" ht="13.5" thickBot="1">
      <c r="B348" s="147">
        <v>4241</v>
      </c>
      <c r="C348" s="148"/>
      <c r="D348" s="149" t="s">
        <v>48</v>
      </c>
      <c r="F348" s="280"/>
      <c r="G348" s="142">
        <v>6000</v>
      </c>
      <c r="H348" s="181"/>
      <c r="I348" s="138"/>
      <c r="J348" s="150">
        <f t="shared" si="8"/>
        <v>0</v>
      </c>
      <c r="K348" s="150"/>
      <c r="L348" s="27"/>
      <c r="M348" s="2"/>
      <c r="N348" s="2"/>
      <c r="O348" s="2"/>
      <c r="P348" s="2"/>
      <c r="Q348" s="2"/>
    </row>
    <row r="349" spans="2:17" ht="13.5" thickBot="1">
      <c r="B349" s="143"/>
      <c r="C349" s="130"/>
      <c r="D349" s="130" t="s">
        <v>115</v>
      </c>
      <c r="E349" s="145"/>
      <c r="F349" s="274">
        <f>SUM(F316:F348)</f>
        <v>277020</v>
      </c>
      <c r="G349" s="144">
        <f>SUM(G316:G348)</f>
        <v>304853</v>
      </c>
      <c r="H349" s="184">
        <f>SUM(H315:H348)</f>
        <v>0</v>
      </c>
      <c r="I349" s="184">
        <f>SUM(I315:I348)</f>
        <v>23800</v>
      </c>
      <c r="J349" s="184" t="e">
        <f>SUM(J315:J348)</f>
        <v>#DIV/0!</v>
      </c>
      <c r="K349" s="184">
        <f>SUM(K315:K348)</f>
        <v>3220</v>
      </c>
      <c r="L349" s="27"/>
      <c r="M349" s="2"/>
      <c r="N349" s="2"/>
      <c r="O349" s="2"/>
      <c r="P349" s="2"/>
      <c r="Q349" s="2"/>
    </row>
    <row r="350" spans="6:8" ht="12.75">
      <c r="F350" s="258"/>
      <c r="G350" s="54"/>
      <c r="H350" s="54"/>
    </row>
    <row r="351" spans="6:8" ht="12.75">
      <c r="F351" s="258"/>
      <c r="G351" s="54"/>
      <c r="H351" s="54"/>
    </row>
    <row r="352" spans="2:8" ht="12.75">
      <c r="B352" s="1"/>
      <c r="C352" s="1"/>
      <c r="D352" s="81" t="s">
        <v>190</v>
      </c>
      <c r="E352" s="1"/>
      <c r="F352" s="251"/>
      <c r="G352" s="53">
        <f>H314-H349</f>
        <v>0</v>
      </c>
      <c r="H352" s="54"/>
    </row>
    <row r="353" spans="2:16" ht="12.75">
      <c r="B353" s="1"/>
      <c r="C353" s="1"/>
      <c r="D353" s="81" t="s">
        <v>203</v>
      </c>
      <c r="E353" s="1"/>
      <c r="F353" s="251"/>
      <c r="G353" s="53"/>
      <c r="H353" s="54"/>
      <c r="P353" s="20"/>
    </row>
    <row r="354" spans="2:8" ht="12.75">
      <c r="B354" s="108"/>
      <c r="C354" s="108"/>
      <c r="D354" s="135" t="s">
        <v>202</v>
      </c>
      <c r="E354" s="135"/>
      <c r="F354" s="241"/>
      <c r="G354" s="136">
        <f>G352+G353</f>
        <v>0</v>
      </c>
      <c r="H354" s="54"/>
    </row>
    <row r="355" ht="12.75">
      <c r="D355" s="20"/>
    </row>
    <row r="356" ht="13.5" thickBot="1">
      <c r="D356" s="20"/>
    </row>
    <row r="357" spans="2:12" ht="66" customHeight="1" thickBot="1">
      <c r="B357" s="219"/>
      <c r="C357" s="219"/>
      <c r="D357" s="219" t="s">
        <v>182</v>
      </c>
      <c r="E357" s="219"/>
      <c r="F357" s="206" t="s">
        <v>216</v>
      </c>
      <c r="G357" s="202" t="s">
        <v>150</v>
      </c>
      <c r="H357" s="193" t="s">
        <v>213</v>
      </c>
      <c r="I357" s="210">
        <v>11</v>
      </c>
      <c r="J357" s="210" t="s">
        <v>151</v>
      </c>
      <c r="K357" s="207">
        <v>51</v>
      </c>
      <c r="L357" s="207">
        <v>52</v>
      </c>
    </row>
    <row r="358" spans="2:12" ht="26.25">
      <c r="B358" s="25">
        <v>63612</v>
      </c>
      <c r="C358" s="25"/>
      <c r="D358" s="62" t="s">
        <v>191</v>
      </c>
      <c r="E358" s="25"/>
      <c r="F358" s="276">
        <v>10923</v>
      </c>
      <c r="G358" s="62">
        <v>9857</v>
      </c>
      <c r="H358" s="163"/>
      <c r="I358" s="62"/>
      <c r="J358" s="62"/>
      <c r="K358" s="1"/>
      <c r="L358" s="1"/>
    </row>
    <row r="359" spans="2:12" ht="12.75">
      <c r="B359" s="25">
        <v>6381</v>
      </c>
      <c r="C359" s="25"/>
      <c r="D359" s="62" t="s">
        <v>154</v>
      </c>
      <c r="E359" s="25"/>
      <c r="F359" s="257">
        <v>61896</v>
      </c>
      <c r="G359" s="25">
        <v>55857</v>
      </c>
      <c r="H359" s="65"/>
      <c r="I359" s="25"/>
      <c r="J359" s="88"/>
      <c r="K359" s="1"/>
      <c r="L359" s="1"/>
    </row>
    <row r="360" spans="2:12" ht="12.75">
      <c r="B360" s="121">
        <v>6711</v>
      </c>
      <c r="C360" s="49"/>
      <c r="D360" s="122" t="s">
        <v>155</v>
      </c>
      <c r="E360" s="49"/>
      <c r="F360" s="266">
        <v>12850</v>
      </c>
      <c r="G360" s="123">
        <v>11596</v>
      </c>
      <c r="H360" s="131"/>
      <c r="I360" s="46"/>
      <c r="J360" s="88">
        <f>H360/G360*100</f>
        <v>0</v>
      </c>
      <c r="K360" s="1"/>
      <c r="L360" s="1"/>
    </row>
    <row r="361" spans="2:12" ht="12.75">
      <c r="B361" s="121"/>
      <c r="C361" s="49"/>
      <c r="D361" s="122" t="s">
        <v>115</v>
      </c>
      <c r="E361" s="49"/>
      <c r="F361" s="269">
        <f>F358+F359+F360</f>
        <v>85669</v>
      </c>
      <c r="G361" s="131">
        <f>G358+G359+G360</f>
        <v>77310</v>
      </c>
      <c r="H361" s="131">
        <f>H358+H359+H360</f>
        <v>0</v>
      </c>
      <c r="I361" s="46"/>
      <c r="J361" s="88"/>
      <c r="K361" s="1"/>
      <c r="L361" s="1"/>
    </row>
    <row r="362" spans="2:13" ht="12.75">
      <c r="B362" s="114">
        <v>3111</v>
      </c>
      <c r="C362" s="19"/>
      <c r="D362" s="19" t="s">
        <v>83</v>
      </c>
      <c r="E362" s="1"/>
      <c r="F362" s="252">
        <v>69001</v>
      </c>
      <c r="G362" s="88">
        <v>63000</v>
      </c>
      <c r="H362" s="89"/>
      <c r="I362" s="46">
        <v>10350</v>
      </c>
      <c r="J362" s="88">
        <f aca="true" t="shared" si="9" ref="J362:J370">H362/G362*100</f>
        <v>0</v>
      </c>
      <c r="K362" s="98">
        <v>49853</v>
      </c>
      <c r="L362" s="98">
        <v>8798</v>
      </c>
      <c r="M362" s="185"/>
    </row>
    <row r="363" spans="2:12" ht="12.75">
      <c r="B363" s="114">
        <v>3113</v>
      </c>
      <c r="C363" s="19"/>
      <c r="D363" s="19" t="s">
        <v>84</v>
      </c>
      <c r="E363" s="1"/>
      <c r="F363" s="267"/>
      <c r="G363" s="1"/>
      <c r="H363" s="66"/>
      <c r="I363" s="46">
        <f aca="true" t="shared" si="10" ref="I363:I368">F363*15%</f>
        <v>0</v>
      </c>
      <c r="J363" s="88" t="e">
        <f t="shared" si="9"/>
        <v>#DIV/0!</v>
      </c>
      <c r="K363" s="98">
        <f aca="true" t="shared" si="11" ref="K363:K368">F363*72.25%</f>
        <v>0</v>
      </c>
      <c r="L363" s="98">
        <f aca="true" t="shared" si="12" ref="L363:L368">F363*12.75%</f>
        <v>0</v>
      </c>
    </row>
    <row r="364" spans="2:12" ht="12.75">
      <c r="B364" s="114">
        <v>3114</v>
      </c>
      <c r="C364" s="19"/>
      <c r="D364" s="19" t="s">
        <v>85</v>
      </c>
      <c r="E364" s="1"/>
      <c r="F364" s="267"/>
      <c r="G364" s="1"/>
      <c r="H364" s="66"/>
      <c r="I364" s="46">
        <f t="shared" si="10"/>
        <v>0</v>
      </c>
      <c r="J364" s="88" t="e">
        <f t="shared" si="9"/>
        <v>#DIV/0!</v>
      </c>
      <c r="K364" s="98">
        <f t="shared" si="11"/>
        <v>0</v>
      </c>
      <c r="L364" s="98">
        <f t="shared" si="12"/>
        <v>0</v>
      </c>
    </row>
    <row r="365" spans="2:13" ht="12.75">
      <c r="B365" s="116">
        <v>3121</v>
      </c>
      <c r="C365" s="1"/>
      <c r="D365" s="81" t="s">
        <v>13</v>
      </c>
      <c r="E365" s="1"/>
      <c r="F365" s="267">
        <v>2250</v>
      </c>
      <c r="G365" s="1">
        <v>2000</v>
      </c>
      <c r="H365" s="66"/>
      <c r="I365" s="46">
        <v>337</v>
      </c>
      <c r="J365" s="88">
        <f t="shared" si="9"/>
        <v>0</v>
      </c>
      <c r="K365" s="98">
        <v>1626</v>
      </c>
      <c r="L365" s="98">
        <v>287</v>
      </c>
      <c r="M365" s="174"/>
    </row>
    <row r="366" spans="2:13" ht="12.75">
      <c r="B366" s="116">
        <v>3132</v>
      </c>
      <c r="C366" s="1"/>
      <c r="D366" s="81" t="s">
        <v>112</v>
      </c>
      <c r="E366" s="1"/>
      <c r="F366" s="267">
        <v>11508</v>
      </c>
      <c r="G366" s="1">
        <v>9400</v>
      </c>
      <c r="H366" s="66"/>
      <c r="I366" s="46">
        <v>1726</v>
      </c>
      <c r="J366" s="88">
        <f t="shared" si="9"/>
        <v>0</v>
      </c>
      <c r="K366" s="98">
        <v>8315</v>
      </c>
      <c r="L366" s="98">
        <v>1467</v>
      </c>
      <c r="M366" s="174"/>
    </row>
    <row r="367" spans="2:12" ht="12.75">
      <c r="B367" s="116">
        <v>3133</v>
      </c>
      <c r="C367" s="1"/>
      <c r="D367" s="81" t="s">
        <v>113</v>
      </c>
      <c r="E367" s="1"/>
      <c r="F367" s="267"/>
      <c r="G367" s="1"/>
      <c r="H367" s="66"/>
      <c r="I367" s="46">
        <f t="shared" si="10"/>
        <v>0</v>
      </c>
      <c r="J367" s="88" t="e">
        <f t="shared" si="9"/>
        <v>#DIV/0!</v>
      </c>
      <c r="K367" s="98">
        <f t="shared" si="11"/>
        <v>0</v>
      </c>
      <c r="L367" s="98">
        <f t="shared" si="12"/>
        <v>0</v>
      </c>
    </row>
    <row r="368" spans="2:12" ht="12.75">
      <c r="B368" s="116">
        <v>3211</v>
      </c>
      <c r="C368" s="1"/>
      <c r="D368" s="81" t="s">
        <v>14</v>
      </c>
      <c r="E368" s="1"/>
      <c r="F368" s="267"/>
      <c r="G368" s="1">
        <v>2910</v>
      </c>
      <c r="H368" s="66">
        <v>0</v>
      </c>
      <c r="I368" s="46">
        <f t="shared" si="10"/>
        <v>0</v>
      </c>
      <c r="J368" s="88"/>
      <c r="K368" s="98">
        <f t="shared" si="11"/>
        <v>0</v>
      </c>
      <c r="L368" s="98">
        <f t="shared" si="12"/>
        <v>0</v>
      </c>
    </row>
    <row r="369" spans="2:12" ht="12.75">
      <c r="B369" s="116">
        <v>3212</v>
      </c>
      <c r="C369" s="1"/>
      <c r="D369" s="81" t="s">
        <v>114</v>
      </c>
      <c r="E369" s="1"/>
      <c r="F369" s="267">
        <v>2910</v>
      </c>
      <c r="G369" s="1"/>
      <c r="H369" s="66"/>
      <c r="I369" s="98">
        <v>437</v>
      </c>
      <c r="J369" s="98">
        <f>E369*72.25%</f>
        <v>0</v>
      </c>
      <c r="K369" s="98">
        <v>2102</v>
      </c>
      <c r="L369" s="98">
        <v>371</v>
      </c>
    </row>
    <row r="370" spans="2:12" ht="12.75">
      <c r="B370" s="114">
        <v>3295</v>
      </c>
      <c r="C370" s="19"/>
      <c r="D370" s="19" t="s">
        <v>47</v>
      </c>
      <c r="E370" s="1"/>
      <c r="F370" s="267"/>
      <c r="G370" s="1"/>
      <c r="H370" s="66"/>
      <c r="I370" s="46"/>
      <c r="J370" s="88" t="e">
        <f t="shared" si="9"/>
        <v>#DIV/0!</v>
      </c>
      <c r="K370" s="1"/>
      <c r="L370" s="1"/>
    </row>
    <row r="371" spans="2:12" ht="13.5" thickBot="1">
      <c r="B371" s="117"/>
      <c r="C371" s="118"/>
      <c r="D371" s="118" t="s">
        <v>115</v>
      </c>
      <c r="E371" s="118"/>
      <c r="F371" s="268">
        <f aca="true" t="shared" si="13" ref="F371:K371">F362+F363+F364+F365+F366+F367+F368+F369+F370</f>
        <v>85669</v>
      </c>
      <c r="G371" s="119">
        <f t="shared" si="13"/>
        <v>77310</v>
      </c>
      <c r="H371" s="132">
        <f t="shared" si="13"/>
        <v>0</v>
      </c>
      <c r="I371" s="132">
        <f t="shared" si="13"/>
        <v>12850</v>
      </c>
      <c r="J371" s="132" t="e">
        <f t="shared" si="13"/>
        <v>#DIV/0!</v>
      </c>
      <c r="K371" s="132">
        <f t="shared" si="13"/>
        <v>61896</v>
      </c>
      <c r="L371" s="132">
        <v>10923</v>
      </c>
    </row>
    <row r="372" spans="4:10" ht="12.75">
      <c r="D372" s="5"/>
      <c r="G372" s="54"/>
      <c r="J372" s="16"/>
    </row>
    <row r="373" spans="2:10" ht="12.75">
      <c r="B373" s="1"/>
      <c r="C373" s="1"/>
      <c r="D373" s="81" t="s">
        <v>190</v>
      </c>
      <c r="E373" s="1"/>
      <c r="F373" s="267"/>
      <c r="G373" s="53">
        <f>H361-H371</f>
        <v>0</v>
      </c>
      <c r="J373" s="15"/>
    </row>
    <row r="374" spans="2:10" ht="12.75">
      <c r="B374" s="1"/>
      <c r="C374" s="1"/>
      <c r="D374" s="81" t="s">
        <v>203</v>
      </c>
      <c r="E374" s="1"/>
      <c r="F374" s="251"/>
      <c r="G374" s="53"/>
      <c r="J374" s="15"/>
    </row>
    <row r="375" spans="2:10" ht="12.75">
      <c r="B375" s="1"/>
      <c r="C375" s="1"/>
      <c r="D375" s="135" t="s">
        <v>202</v>
      </c>
      <c r="E375" s="135"/>
      <c r="F375" s="241"/>
      <c r="G375" s="136">
        <f>G373+G374</f>
        <v>0</v>
      </c>
      <c r="J375" s="15"/>
    </row>
    <row r="378" ht="13.5" thickBot="1"/>
    <row r="379" spans="2:12" ht="72" customHeight="1" thickBot="1">
      <c r="B379" s="220"/>
      <c r="C379" s="221"/>
      <c r="D379" s="221" t="s">
        <v>215</v>
      </c>
      <c r="E379" s="221"/>
      <c r="F379" s="206" t="s">
        <v>216</v>
      </c>
      <c r="G379" s="206" t="s">
        <v>150</v>
      </c>
      <c r="H379" s="222"/>
      <c r="I379" s="223">
        <v>11</v>
      </c>
      <c r="J379" s="224" t="s">
        <v>151</v>
      </c>
      <c r="K379" s="225">
        <v>51</v>
      </c>
      <c r="L379" s="226">
        <v>52</v>
      </c>
    </row>
    <row r="380" spans="2:12" ht="26.25">
      <c r="B380" s="25">
        <v>63612</v>
      </c>
      <c r="C380" s="25"/>
      <c r="D380" s="62" t="s">
        <v>191</v>
      </c>
      <c r="E380" s="170"/>
      <c r="F380" s="281">
        <v>8033</v>
      </c>
      <c r="G380" s="171">
        <v>45517</v>
      </c>
      <c r="H380" s="172"/>
      <c r="I380" s="62"/>
      <c r="J380" s="62"/>
      <c r="K380" s="1"/>
      <c r="L380" s="1"/>
    </row>
    <row r="381" spans="2:12" ht="12.75">
      <c r="B381" s="49">
        <v>6381</v>
      </c>
      <c r="C381" s="49"/>
      <c r="D381" s="158" t="s">
        <v>154</v>
      </c>
      <c r="E381" s="49"/>
      <c r="F381" s="265">
        <v>45517</v>
      </c>
      <c r="G381" s="49">
        <v>8033</v>
      </c>
      <c r="H381" s="159"/>
      <c r="I381" s="25"/>
      <c r="J381" s="88"/>
      <c r="K381" s="1"/>
      <c r="L381" s="1"/>
    </row>
    <row r="382" spans="2:12" ht="12.75">
      <c r="B382" s="121">
        <v>6711</v>
      </c>
      <c r="C382" s="49"/>
      <c r="D382" s="122" t="s">
        <v>155</v>
      </c>
      <c r="E382" s="49"/>
      <c r="F382" s="266">
        <v>9450</v>
      </c>
      <c r="G382" s="123">
        <v>9450</v>
      </c>
      <c r="H382" s="131"/>
      <c r="I382" s="46">
        <v>9450</v>
      </c>
      <c r="J382" s="85">
        <f>H382/G382*100</f>
        <v>0</v>
      </c>
      <c r="K382" s="25">
        <v>45517</v>
      </c>
      <c r="L382" s="25">
        <v>8033</v>
      </c>
    </row>
    <row r="383" spans="2:12" ht="12.75">
      <c r="B383" s="121"/>
      <c r="C383" s="49"/>
      <c r="D383" s="122" t="s">
        <v>115</v>
      </c>
      <c r="E383" s="49"/>
      <c r="F383" s="266">
        <f>F380+F381+F382</f>
        <v>63000</v>
      </c>
      <c r="G383" s="123">
        <f>G380+G381+G382</f>
        <v>63000</v>
      </c>
      <c r="H383" s="131">
        <f>H380+H381+H382</f>
        <v>0</v>
      </c>
      <c r="I383" s="46"/>
      <c r="J383" s="88"/>
      <c r="K383" s="1"/>
      <c r="L383" s="1"/>
    </row>
    <row r="384" spans="2:12" ht="12.75">
      <c r="B384" s="114">
        <v>3111</v>
      </c>
      <c r="C384" s="19"/>
      <c r="D384" s="19" t="s">
        <v>83</v>
      </c>
      <c r="E384" s="1"/>
      <c r="F384" s="252">
        <v>50500</v>
      </c>
      <c r="G384" s="88">
        <v>50500</v>
      </c>
      <c r="H384" s="89"/>
      <c r="I384" s="45">
        <v>7575</v>
      </c>
      <c r="J384" s="95">
        <f aca="true" t="shared" si="14" ref="J384:J389">H384/G384*100</f>
        <v>0</v>
      </c>
      <c r="K384" s="19">
        <v>36486</v>
      </c>
      <c r="L384" s="19">
        <v>6439</v>
      </c>
    </row>
    <row r="385" spans="2:12" ht="12.75">
      <c r="B385" s="114">
        <v>3113</v>
      </c>
      <c r="C385" s="19"/>
      <c r="D385" s="19" t="s">
        <v>84</v>
      </c>
      <c r="E385" s="1"/>
      <c r="F385" s="267"/>
      <c r="G385" s="1"/>
      <c r="H385" s="66"/>
      <c r="I385" s="45"/>
      <c r="J385" s="95" t="e">
        <f t="shared" si="14"/>
        <v>#DIV/0!</v>
      </c>
      <c r="K385" s="19"/>
      <c r="L385" s="19"/>
    </row>
    <row r="386" spans="2:12" ht="12.75">
      <c r="B386" s="114">
        <v>3114</v>
      </c>
      <c r="C386" s="19"/>
      <c r="D386" s="19" t="s">
        <v>85</v>
      </c>
      <c r="E386" s="1"/>
      <c r="F386" s="267"/>
      <c r="G386" s="1"/>
      <c r="H386" s="66"/>
      <c r="I386" s="45"/>
      <c r="J386" s="95" t="e">
        <f t="shared" si="14"/>
        <v>#DIV/0!</v>
      </c>
      <c r="K386" s="19"/>
      <c r="L386" s="19"/>
    </row>
    <row r="387" spans="2:12" ht="12.75">
      <c r="B387" s="116">
        <v>3121</v>
      </c>
      <c r="C387" s="1"/>
      <c r="D387" s="81" t="s">
        <v>13</v>
      </c>
      <c r="E387" s="1"/>
      <c r="F387" s="267">
        <v>2083</v>
      </c>
      <c r="G387" s="1">
        <v>2083</v>
      </c>
      <c r="H387" s="66"/>
      <c r="I387" s="45">
        <v>312</v>
      </c>
      <c r="J387" s="95">
        <f t="shared" si="14"/>
        <v>0</v>
      </c>
      <c r="K387" s="19">
        <v>1505</v>
      </c>
      <c r="L387" s="19">
        <v>266</v>
      </c>
    </row>
    <row r="388" spans="2:12" ht="12.75">
      <c r="B388" s="116">
        <v>3132</v>
      </c>
      <c r="C388" s="1"/>
      <c r="D388" s="81" t="s">
        <v>112</v>
      </c>
      <c r="E388" s="1"/>
      <c r="F388" s="267">
        <v>8333</v>
      </c>
      <c r="G388" s="1">
        <v>8333</v>
      </c>
      <c r="H388" s="66"/>
      <c r="I388" s="45">
        <v>1250</v>
      </c>
      <c r="J388" s="95">
        <f t="shared" si="14"/>
        <v>0</v>
      </c>
      <c r="K388" s="19">
        <v>6021</v>
      </c>
      <c r="L388" s="19">
        <v>1062</v>
      </c>
    </row>
    <row r="389" spans="2:12" ht="12.75">
      <c r="B389" s="116">
        <v>3133</v>
      </c>
      <c r="C389" s="1"/>
      <c r="D389" s="81" t="s">
        <v>113</v>
      </c>
      <c r="E389" s="1"/>
      <c r="F389" s="267"/>
      <c r="G389" s="1"/>
      <c r="H389" s="66"/>
      <c r="I389" s="46"/>
      <c r="J389" s="88" t="e">
        <f t="shared" si="14"/>
        <v>#DIV/0!</v>
      </c>
      <c r="K389" s="1"/>
      <c r="L389" s="1"/>
    </row>
    <row r="390" spans="2:12" ht="12.75">
      <c r="B390" s="116">
        <v>3211</v>
      </c>
      <c r="C390" s="1"/>
      <c r="D390" s="81" t="s">
        <v>14</v>
      </c>
      <c r="E390" s="1"/>
      <c r="F390" s="267"/>
      <c r="G390" s="1"/>
      <c r="H390" s="66"/>
      <c r="I390" s="46"/>
      <c r="J390" s="88"/>
      <c r="K390" s="1"/>
      <c r="L390" s="1"/>
    </row>
    <row r="391" spans="2:12" ht="12.75">
      <c r="B391" s="116">
        <v>3212</v>
      </c>
      <c r="C391" s="1"/>
      <c r="D391" s="81" t="s">
        <v>114</v>
      </c>
      <c r="E391" s="1"/>
      <c r="F391" s="267">
        <v>2084</v>
      </c>
      <c r="G391" s="1">
        <v>2084</v>
      </c>
      <c r="H391" s="66"/>
      <c r="I391" s="45">
        <v>313</v>
      </c>
      <c r="J391" s="95">
        <f>H391/G391*100</f>
        <v>0</v>
      </c>
      <c r="K391" s="19">
        <v>1505</v>
      </c>
      <c r="L391" s="19">
        <v>266</v>
      </c>
    </row>
    <row r="392" spans="2:12" ht="12.75">
      <c r="B392" s="114">
        <v>3295</v>
      </c>
      <c r="C392" s="19"/>
      <c r="D392" s="19" t="s">
        <v>47</v>
      </c>
      <c r="E392" s="1"/>
      <c r="F392" s="267"/>
      <c r="G392" s="1"/>
      <c r="H392" s="66"/>
      <c r="I392" s="46"/>
      <c r="J392" s="88" t="e">
        <f>H392/G392*100</f>
        <v>#DIV/0!</v>
      </c>
      <c r="K392" s="1"/>
      <c r="L392" s="1"/>
    </row>
    <row r="393" spans="2:12" ht="13.5" thickBot="1">
      <c r="B393" s="117"/>
      <c r="C393" s="118"/>
      <c r="D393" s="118" t="s">
        <v>115</v>
      </c>
      <c r="E393" s="118"/>
      <c r="F393" s="268">
        <f aca="true" t="shared" si="15" ref="F393:L393">F384+F385+F386+F387+F388+F389+F390+F391+F392</f>
        <v>63000</v>
      </c>
      <c r="G393" s="119">
        <f t="shared" si="15"/>
        <v>63000</v>
      </c>
      <c r="H393" s="132">
        <f t="shared" si="15"/>
        <v>0</v>
      </c>
      <c r="I393" s="132">
        <f t="shared" si="15"/>
        <v>9450</v>
      </c>
      <c r="J393" s="132" t="e">
        <f t="shared" si="15"/>
        <v>#DIV/0!</v>
      </c>
      <c r="K393" s="132">
        <f t="shared" si="15"/>
        <v>45517</v>
      </c>
      <c r="L393" s="132">
        <f t="shared" si="15"/>
        <v>8033</v>
      </c>
    </row>
    <row r="394" spans="4:10" ht="12.75">
      <c r="D394" s="5"/>
      <c r="G394" s="54"/>
      <c r="J394" s="16"/>
    </row>
    <row r="395" spans="2:10" ht="12.75">
      <c r="B395" s="1"/>
      <c r="C395" s="1"/>
      <c r="D395" s="81" t="s">
        <v>190</v>
      </c>
      <c r="E395" s="1"/>
      <c r="F395" s="267"/>
      <c r="G395" s="53">
        <f>H383-H393</f>
        <v>0</v>
      </c>
      <c r="J395" s="15"/>
    </row>
    <row r="396" spans="2:10" ht="12.75">
      <c r="B396" s="1"/>
      <c r="C396" s="1"/>
      <c r="D396" s="81" t="s">
        <v>203</v>
      </c>
      <c r="E396" s="1"/>
      <c r="F396" s="267"/>
      <c r="G396" s="53"/>
      <c r="J396" s="15"/>
    </row>
    <row r="397" spans="2:10" ht="12.75">
      <c r="B397" s="1"/>
      <c r="C397" s="1"/>
      <c r="D397" s="135" t="s">
        <v>202</v>
      </c>
      <c r="E397" s="135"/>
      <c r="F397" s="257"/>
      <c r="G397" s="136">
        <f>G395+G396</f>
        <v>0</v>
      </c>
      <c r="J397" s="15"/>
    </row>
    <row r="399" spans="7:8" ht="12.75">
      <c r="G399" s="161">
        <f>G375+G397</f>
        <v>0</v>
      </c>
      <c r="H399" t="s">
        <v>159</v>
      </c>
    </row>
    <row r="403" ht="13.5" thickBot="1"/>
    <row r="404" spans="2:10" ht="72.75" customHeight="1" thickBot="1">
      <c r="B404" s="227" t="s">
        <v>160</v>
      </c>
      <c r="C404" s="228"/>
      <c r="D404" s="228" t="s">
        <v>210</v>
      </c>
      <c r="E404" s="228"/>
      <c r="F404" s="234" t="s">
        <v>229</v>
      </c>
      <c r="G404" s="193" t="s">
        <v>196</v>
      </c>
      <c r="H404" s="193" t="s">
        <v>227</v>
      </c>
      <c r="I404" s="193" t="s">
        <v>228</v>
      </c>
      <c r="J404" s="62" t="s">
        <v>151</v>
      </c>
    </row>
    <row r="405" spans="2:10" ht="12.75">
      <c r="B405" s="162">
        <v>6413</v>
      </c>
      <c r="C405" s="25"/>
      <c r="D405" s="25" t="s">
        <v>193</v>
      </c>
      <c r="E405" s="25"/>
      <c r="F405" s="282"/>
      <c r="G405" s="166"/>
      <c r="H405" s="166"/>
      <c r="I405" s="163"/>
      <c r="J405" s="62"/>
    </row>
    <row r="406" spans="2:10" ht="12.75">
      <c r="B406" s="167">
        <v>6614</v>
      </c>
      <c r="C406" s="25"/>
      <c r="D406" s="25" t="s">
        <v>161</v>
      </c>
      <c r="E406" s="25"/>
      <c r="F406" s="282">
        <v>5000</v>
      </c>
      <c r="G406" s="166"/>
      <c r="H406" s="173"/>
      <c r="I406" s="163"/>
      <c r="J406" s="62"/>
    </row>
    <row r="407" spans="2:10" ht="12.75">
      <c r="B407" s="167">
        <v>6615</v>
      </c>
      <c r="C407" s="25"/>
      <c r="D407" s="25" t="s">
        <v>162</v>
      </c>
      <c r="E407" s="25"/>
      <c r="F407" s="282">
        <v>10000</v>
      </c>
      <c r="G407" s="166">
        <v>10000</v>
      </c>
      <c r="H407" s="166"/>
      <c r="I407" s="163"/>
      <c r="J407" s="62"/>
    </row>
    <row r="408" spans="2:10" ht="12.75">
      <c r="B408" s="25">
        <v>6631</v>
      </c>
      <c r="C408" s="25"/>
      <c r="D408" s="62" t="s">
        <v>163</v>
      </c>
      <c r="E408" s="25"/>
      <c r="F408" s="283"/>
      <c r="G408" s="19"/>
      <c r="H408" s="19"/>
      <c r="I408" s="65"/>
      <c r="J408" s="88"/>
    </row>
    <row r="409" spans="2:10" ht="12.75">
      <c r="B409" s="121">
        <v>6632</v>
      </c>
      <c r="C409" s="49"/>
      <c r="D409" s="122" t="s">
        <v>164</v>
      </c>
      <c r="E409" s="49"/>
      <c r="F409" s="271"/>
      <c r="G409" s="128">
        <v>13000</v>
      </c>
      <c r="H409" s="179"/>
      <c r="I409" s="131"/>
      <c r="J409" s="88">
        <f>H409/G409*100</f>
        <v>0</v>
      </c>
    </row>
    <row r="410" spans="2:10" ht="12.75">
      <c r="B410" s="121">
        <v>68311</v>
      </c>
      <c r="C410" s="49"/>
      <c r="D410" s="122" t="s">
        <v>175</v>
      </c>
      <c r="E410" s="49"/>
      <c r="F410" s="271"/>
      <c r="G410" s="128"/>
      <c r="H410" s="134"/>
      <c r="I410" s="131"/>
      <c r="J410" s="88"/>
    </row>
    <row r="411" spans="2:10" ht="12.75">
      <c r="B411" s="121">
        <v>7211</v>
      </c>
      <c r="C411" s="49"/>
      <c r="D411" s="122" t="s">
        <v>165</v>
      </c>
      <c r="E411" s="49"/>
      <c r="F411" s="271">
        <v>700</v>
      </c>
      <c r="G411" s="128">
        <v>700</v>
      </c>
      <c r="H411" s="134"/>
      <c r="I411" s="131"/>
      <c r="J411" s="88"/>
    </row>
    <row r="412" spans="2:10" ht="12.75">
      <c r="B412" s="121">
        <v>7273</v>
      </c>
      <c r="C412" s="49"/>
      <c r="D412" s="122"/>
      <c r="E412" s="49"/>
      <c r="F412" s="271"/>
      <c r="G412" s="128"/>
      <c r="H412" s="134"/>
      <c r="I412" s="131"/>
      <c r="J412" s="88"/>
    </row>
    <row r="413" spans="2:10" ht="12.75">
      <c r="B413" s="121">
        <v>922</v>
      </c>
      <c r="C413" s="49"/>
      <c r="D413" s="122" t="s">
        <v>199</v>
      </c>
      <c r="E413" s="49"/>
      <c r="F413" s="271"/>
      <c r="G413" s="128"/>
      <c r="H413" s="134"/>
      <c r="I413" s="131"/>
      <c r="J413" s="88"/>
    </row>
    <row r="414" spans="2:10" ht="12.75">
      <c r="B414" s="121"/>
      <c r="C414" s="49"/>
      <c r="D414" s="122" t="s">
        <v>115</v>
      </c>
      <c r="E414" s="49"/>
      <c r="F414" s="266">
        <f>SUM(F405:F413)</f>
        <v>15700</v>
      </c>
      <c r="G414" s="123">
        <f>SUM(G405:G411)</f>
        <v>23700</v>
      </c>
      <c r="H414" s="123">
        <f>SUM(H405:H413)</f>
        <v>0</v>
      </c>
      <c r="I414" s="131"/>
      <c r="J414" s="88"/>
    </row>
    <row r="415" spans="2:10" ht="12.75">
      <c r="B415" s="125">
        <v>3213</v>
      </c>
      <c r="C415" s="126"/>
      <c r="D415" s="127"/>
      <c r="E415" s="126"/>
      <c r="F415" s="271"/>
      <c r="G415" s="128"/>
      <c r="H415" s="134">
        <v>0</v>
      </c>
      <c r="I415" s="131"/>
      <c r="J415" s="88"/>
    </row>
    <row r="416" spans="2:10" ht="12.75">
      <c r="B416" s="114">
        <v>3221</v>
      </c>
      <c r="C416" s="19"/>
      <c r="D416" s="19" t="s">
        <v>15</v>
      </c>
      <c r="E416" s="1"/>
      <c r="F416" s="252"/>
      <c r="G416" s="88"/>
      <c r="H416" s="115"/>
      <c r="I416" s="131"/>
      <c r="J416" s="88" t="e">
        <f aca="true" t="shared" si="16" ref="J416:J423">H416/G416*100</f>
        <v>#DIV/0!</v>
      </c>
    </row>
    <row r="417" spans="2:10" ht="12.75">
      <c r="B417" s="114">
        <v>3222</v>
      </c>
      <c r="C417" s="19"/>
      <c r="D417" s="19" t="s">
        <v>144</v>
      </c>
      <c r="E417" s="1"/>
      <c r="F417" s="267"/>
      <c r="G417" s="1"/>
      <c r="H417" s="115"/>
      <c r="I417" s="131"/>
      <c r="J417" s="88" t="e">
        <f t="shared" si="16"/>
        <v>#DIV/0!</v>
      </c>
    </row>
    <row r="418" spans="2:10" ht="12.75">
      <c r="B418" s="114">
        <v>3223</v>
      </c>
      <c r="C418" s="19"/>
      <c r="D418" s="19" t="s">
        <v>16</v>
      </c>
      <c r="E418" s="1"/>
      <c r="F418" s="267"/>
      <c r="G418" s="1"/>
      <c r="H418" s="115"/>
      <c r="I418" s="131"/>
      <c r="J418" s="88" t="e">
        <f t="shared" si="16"/>
        <v>#DIV/0!</v>
      </c>
    </row>
    <row r="419" spans="2:10" ht="12.75">
      <c r="B419" s="116">
        <v>3225</v>
      </c>
      <c r="C419" s="1"/>
      <c r="D419" s="81" t="s">
        <v>167</v>
      </c>
      <c r="E419" s="1"/>
      <c r="F419" s="267"/>
      <c r="G419" s="1"/>
      <c r="H419" s="115"/>
      <c r="I419" s="131"/>
      <c r="J419" s="88" t="e">
        <f t="shared" si="16"/>
        <v>#DIV/0!</v>
      </c>
    </row>
    <row r="420" spans="2:10" ht="12.75">
      <c r="B420" s="116">
        <v>3231</v>
      </c>
      <c r="C420" s="1"/>
      <c r="D420" s="81" t="s">
        <v>38</v>
      </c>
      <c r="E420" s="1"/>
      <c r="F420" s="267"/>
      <c r="G420" s="1"/>
      <c r="H420" s="115"/>
      <c r="I420" s="131"/>
      <c r="J420" s="88" t="e">
        <f t="shared" si="16"/>
        <v>#DIV/0!</v>
      </c>
    </row>
    <row r="421" spans="2:10" ht="12.75">
      <c r="B421" s="116">
        <v>3291</v>
      </c>
      <c r="C421" s="1"/>
      <c r="D421" s="81"/>
      <c r="E421" s="1"/>
      <c r="F421" s="267"/>
      <c r="G421" s="1"/>
      <c r="H421" s="115"/>
      <c r="I421" s="131"/>
      <c r="J421" s="88"/>
    </row>
    <row r="422" spans="2:10" ht="12.75">
      <c r="B422" s="116">
        <v>3294</v>
      </c>
      <c r="C422" s="1"/>
      <c r="D422" s="81" t="s">
        <v>22</v>
      </c>
      <c r="E422" s="1"/>
      <c r="F422" s="267"/>
      <c r="G422" s="1"/>
      <c r="H422" s="115"/>
      <c r="I422" s="131"/>
      <c r="J422" s="88" t="e">
        <f t="shared" si="16"/>
        <v>#DIV/0!</v>
      </c>
    </row>
    <row r="423" spans="2:10" ht="12.75">
      <c r="B423" s="116">
        <v>3299</v>
      </c>
      <c r="C423" s="1"/>
      <c r="D423" s="81" t="s">
        <v>168</v>
      </c>
      <c r="E423" s="1"/>
      <c r="F423" s="267"/>
      <c r="G423" s="1"/>
      <c r="H423" s="115"/>
      <c r="I423" s="131"/>
      <c r="J423" s="88" t="e">
        <f t="shared" si="16"/>
        <v>#DIV/0!</v>
      </c>
    </row>
    <row r="424" spans="2:10" ht="12.75">
      <c r="B424" s="116">
        <v>3431</v>
      </c>
      <c r="C424" s="1"/>
      <c r="D424" s="81" t="s">
        <v>23</v>
      </c>
      <c r="E424" s="1"/>
      <c r="F424" s="267"/>
      <c r="G424" s="1"/>
      <c r="H424" s="115"/>
      <c r="I424" s="131"/>
      <c r="J424" s="88" t="e">
        <f aca="true" t="shared" si="17" ref="J424:J432">H424/G424*100</f>
        <v>#DIV/0!</v>
      </c>
    </row>
    <row r="425" spans="2:10" ht="12.75">
      <c r="B425" s="116">
        <v>41231</v>
      </c>
      <c r="C425" s="1"/>
      <c r="D425" s="81" t="s">
        <v>192</v>
      </c>
      <c r="E425" s="1"/>
      <c r="F425" s="267"/>
      <c r="G425" s="1"/>
      <c r="H425" s="115"/>
      <c r="I425" s="131"/>
      <c r="J425" s="88"/>
    </row>
    <row r="426" spans="2:10" ht="12.75">
      <c r="B426" s="116">
        <v>4221</v>
      </c>
      <c r="C426" s="1"/>
      <c r="D426" s="81" t="s">
        <v>124</v>
      </c>
      <c r="E426" s="1"/>
      <c r="F426" s="267">
        <v>10700</v>
      </c>
      <c r="G426" s="1">
        <v>20700</v>
      </c>
      <c r="H426" s="115"/>
      <c r="I426" s="131"/>
      <c r="J426" s="88">
        <f t="shared" si="17"/>
        <v>0</v>
      </c>
    </row>
    <row r="427" spans="2:10" ht="12.75">
      <c r="B427" s="116">
        <v>42231</v>
      </c>
      <c r="C427" s="1"/>
      <c r="D427" s="81" t="s">
        <v>209</v>
      </c>
      <c r="E427" s="1"/>
      <c r="F427" s="267"/>
      <c r="G427" s="1"/>
      <c r="H427" s="115"/>
      <c r="I427" s="131"/>
      <c r="J427" s="88"/>
    </row>
    <row r="428" spans="2:10" ht="12.75">
      <c r="B428" s="116">
        <v>4226</v>
      </c>
      <c r="C428" s="1"/>
      <c r="D428" s="81" t="s">
        <v>194</v>
      </c>
      <c r="E428" s="1"/>
      <c r="F428" s="267">
        <v>5000</v>
      </c>
      <c r="G428" s="1">
        <v>5000</v>
      </c>
      <c r="H428" s="115"/>
      <c r="I428" s="131"/>
      <c r="J428" s="88">
        <f t="shared" si="17"/>
        <v>0</v>
      </c>
    </row>
    <row r="429" spans="2:10" ht="26.25">
      <c r="B429" s="114">
        <v>4227</v>
      </c>
      <c r="C429" s="19"/>
      <c r="D429" s="166" t="s">
        <v>79</v>
      </c>
      <c r="E429" s="1"/>
      <c r="F429" s="267"/>
      <c r="G429" s="1">
        <v>4000</v>
      </c>
      <c r="H429" s="115">
        <v>0</v>
      </c>
      <c r="I429" s="131"/>
      <c r="J429" s="88">
        <f t="shared" si="17"/>
        <v>0</v>
      </c>
    </row>
    <row r="430" spans="2:10" ht="12.75">
      <c r="B430" s="164">
        <v>4241</v>
      </c>
      <c r="C430" s="141"/>
      <c r="D430" s="141" t="s">
        <v>48</v>
      </c>
      <c r="E430" s="138"/>
      <c r="F430" s="284"/>
      <c r="G430" s="150">
        <v>3000</v>
      </c>
      <c r="H430" s="165"/>
      <c r="I430" s="131"/>
      <c r="J430" s="88">
        <f t="shared" si="17"/>
        <v>0</v>
      </c>
    </row>
    <row r="431" spans="2:10" ht="12.75">
      <c r="B431" s="164">
        <v>4262</v>
      </c>
      <c r="C431" s="141"/>
      <c r="D431" s="141" t="s">
        <v>166</v>
      </c>
      <c r="E431" s="138"/>
      <c r="F431" s="284"/>
      <c r="G431" s="150"/>
      <c r="H431" s="165"/>
      <c r="I431" s="131"/>
      <c r="J431" s="88" t="e">
        <f t="shared" si="17"/>
        <v>#DIV/0!</v>
      </c>
    </row>
    <row r="432" spans="2:10" ht="13.5" thickBot="1">
      <c r="B432" s="117"/>
      <c r="C432" s="118"/>
      <c r="D432" s="118" t="s">
        <v>115</v>
      </c>
      <c r="E432" s="118"/>
      <c r="F432" s="268">
        <f>SUM(F415:F431)</f>
        <v>15700</v>
      </c>
      <c r="G432" s="119">
        <f>SUM(G415:G431)</f>
        <v>32700</v>
      </c>
      <c r="H432" s="119">
        <f>SUM(H415:H431)</f>
        <v>0</v>
      </c>
      <c r="I432" s="131"/>
      <c r="J432" s="88">
        <f t="shared" si="17"/>
        <v>0</v>
      </c>
    </row>
    <row r="433" spans="4:10" ht="12.75">
      <c r="D433" s="5"/>
      <c r="G433" s="54"/>
      <c r="J433" s="16"/>
    </row>
    <row r="434" spans="2:10" ht="12.75">
      <c r="B434" s="1"/>
      <c r="C434" s="1"/>
      <c r="D434" s="81" t="s">
        <v>190</v>
      </c>
      <c r="E434" s="1"/>
      <c r="F434" s="251"/>
      <c r="G434" s="53">
        <f>H414-H432</f>
        <v>0</v>
      </c>
      <c r="J434" s="15"/>
    </row>
    <row r="435" spans="2:10" ht="12.75">
      <c r="B435" s="1"/>
      <c r="C435" s="1"/>
      <c r="D435" s="81" t="s">
        <v>203</v>
      </c>
      <c r="E435" s="1"/>
      <c r="F435" s="251">
        <f>H414-H432</f>
        <v>0</v>
      </c>
      <c r="G435" s="53">
        <v>48343</v>
      </c>
      <c r="J435" s="15"/>
    </row>
    <row r="436" spans="2:10" ht="12.75">
      <c r="B436" s="1"/>
      <c r="C436" s="1"/>
      <c r="D436" s="135" t="s">
        <v>202</v>
      </c>
      <c r="E436" s="135"/>
      <c r="F436" s="241">
        <f>F434+F435</f>
        <v>0</v>
      </c>
      <c r="G436" s="136">
        <f>G434+G435</f>
        <v>48343</v>
      </c>
      <c r="J436" s="15"/>
    </row>
    <row r="439" ht="13.5" thickBot="1"/>
    <row r="440" spans="2:11" ht="84" customHeight="1" thickBot="1">
      <c r="B440" s="220"/>
      <c r="C440" s="221"/>
      <c r="D440" s="221" t="s">
        <v>156</v>
      </c>
      <c r="E440" s="221"/>
      <c r="F440" s="206" t="s">
        <v>216</v>
      </c>
      <c r="G440" s="206" t="s">
        <v>150</v>
      </c>
      <c r="H440" s="188" t="s">
        <v>213</v>
      </c>
      <c r="I440" s="223">
        <v>51</v>
      </c>
      <c r="J440" s="224" t="s">
        <v>151</v>
      </c>
      <c r="K440" s="229">
        <v>52</v>
      </c>
    </row>
    <row r="441" spans="2:11" ht="26.25">
      <c r="B441" s="25">
        <v>63612</v>
      </c>
      <c r="C441" s="25"/>
      <c r="D441" s="62" t="s">
        <v>191</v>
      </c>
      <c r="E441" s="49"/>
      <c r="F441" s="265">
        <v>6975</v>
      </c>
      <c r="G441" s="49">
        <v>6975</v>
      </c>
      <c r="H441" s="159"/>
      <c r="I441" s="25"/>
      <c r="J441" s="88"/>
      <c r="K441" s="1"/>
    </row>
    <row r="442" spans="2:11" ht="12.75">
      <c r="B442" s="49">
        <v>6381</v>
      </c>
      <c r="C442" s="49"/>
      <c r="D442" s="158" t="s">
        <v>154</v>
      </c>
      <c r="E442" s="49"/>
      <c r="F442" s="265">
        <v>39525</v>
      </c>
      <c r="G442" s="49">
        <v>39526</v>
      </c>
      <c r="H442" s="131"/>
      <c r="I442" s="46">
        <v>39525</v>
      </c>
      <c r="J442" s="88">
        <f>H442/G442*100</f>
        <v>0</v>
      </c>
      <c r="K442" s="1">
        <v>6975</v>
      </c>
    </row>
    <row r="443" spans="2:11" ht="12.75">
      <c r="B443" s="121"/>
      <c r="C443" s="49"/>
      <c r="D443" s="122" t="s">
        <v>115</v>
      </c>
      <c r="E443" s="49"/>
      <c r="F443" s="266">
        <f>F441+F442</f>
        <v>46500</v>
      </c>
      <c r="G443" s="123">
        <f>G441+G442</f>
        <v>46501</v>
      </c>
      <c r="H443" s="131">
        <f>H441+H442</f>
        <v>0</v>
      </c>
      <c r="I443" s="46"/>
      <c r="J443" s="88"/>
      <c r="K443" s="1"/>
    </row>
    <row r="444" spans="2:11" ht="12.75">
      <c r="B444" s="114">
        <v>3222</v>
      </c>
      <c r="C444" s="19"/>
      <c r="D444" s="19" t="s">
        <v>157</v>
      </c>
      <c r="E444" s="1"/>
      <c r="F444" s="252">
        <v>46500</v>
      </c>
      <c r="G444" s="88">
        <v>46500</v>
      </c>
      <c r="H444" s="67"/>
      <c r="I444" s="46">
        <v>39525</v>
      </c>
      <c r="J444" s="88">
        <f>H444/G444*100</f>
        <v>0</v>
      </c>
      <c r="K444" s="98">
        <v>6975</v>
      </c>
    </row>
    <row r="445" spans="2:11" ht="12.75">
      <c r="B445" s="114"/>
      <c r="C445" s="19"/>
      <c r="D445" s="19"/>
      <c r="E445" s="1"/>
      <c r="F445" s="267"/>
      <c r="G445" s="1"/>
      <c r="H445" s="67"/>
      <c r="I445" s="46"/>
      <c r="J445" s="88" t="e">
        <f>H445/G445*100</f>
        <v>#DIV/0!</v>
      </c>
      <c r="K445" s="1"/>
    </row>
    <row r="446" spans="2:11" ht="13.5" thickBot="1">
      <c r="B446" s="117"/>
      <c r="C446" s="118"/>
      <c r="D446" s="118" t="s">
        <v>115</v>
      </c>
      <c r="E446" s="118"/>
      <c r="F446" s="268"/>
      <c r="G446" s="119">
        <f>G444</f>
        <v>46500</v>
      </c>
      <c r="H446" s="119">
        <f>H444</f>
        <v>0</v>
      </c>
      <c r="I446" s="186">
        <f>I444</f>
        <v>39525</v>
      </c>
      <c r="J446" s="187">
        <f>J444</f>
        <v>0</v>
      </c>
      <c r="K446" s="187">
        <f>K444</f>
        <v>6975</v>
      </c>
    </row>
    <row r="447" spans="4:10" ht="12.75">
      <c r="D447" s="5"/>
      <c r="G447" s="54"/>
      <c r="J447" s="16"/>
    </row>
    <row r="448" spans="2:10" ht="12.75">
      <c r="B448" s="1"/>
      <c r="C448" s="1"/>
      <c r="D448" s="81" t="s">
        <v>190</v>
      </c>
      <c r="E448" s="1"/>
      <c r="F448" s="267"/>
      <c r="G448" s="53">
        <f>H443-H446</f>
        <v>0</v>
      </c>
      <c r="J448" s="15"/>
    </row>
    <row r="449" spans="2:10" ht="12.75">
      <c r="B449" s="1"/>
      <c r="C449" s="1"/>
      <c r="D449" s="81" t="s">
        <v>203</v>
      </c>
      <c r="E449" s="1"/>
      <c r="F449" s="251">
        <f>H443-H446</f>
        <v>0</v>
      </c>
      <c r="G449" s="53"/>
      <c r="J449" s="15"/>
    </row>
    <row r="450" spans="2:10" ht="12.75">
      <c r="B450" s="1"/>
      <c r="C450" s="1"/>
      <c r="D450" s="135" t="s">
        <v>202</v>
      </c>
      <c r="E450" s="135"/>
      <c r="F450" s="257"/>
      <c r="G450" s="136">
        <f>G448+G449</f>
        <v>0</v>
      </c>
      <c r="J450" s="15"/>
    </row>
    <row r="453" ht="13.5" thickBot="1"/>
    <row r="454" spans="2:10" ht="78" customHeight="1" thickBot="1">
      <c r="B454" s="220"/>
      <c r="C454" s="221"/>
      <c r="D454" s="221" t="s">
        <v>169</v>
      </c>
      <c r="E454" s="221"/>
      <c r="F454" s="234" t="s">
        <v>229</v>
      </c>
      <c r="G454" s="193" t="s">
        <v>196</v>
      </c>
      <c r="H454" s="193" t="s">
        <v>227</v>
      </c>
      <c r="I454" s="193" t="s">
        <v>228</v>
      </c>
      <c r="J454" s="140" t="s">
        <v>151</v>
      </c>
    </row>
    <row r="455" spans="2:10" ht="12.75">
      <c r="B455" s="49">
        <v>6381</v>
      </c>
      <c r="C455" s="49"/>
      <c r="D455" s="158" t="s">
        <v>154</v>
      </c>
      <c r="E455" s="49"/>
      <c r="F455" s="265"/>
      <c r="G455" s="49"/>
      <c r="H455" s="128"/>
      <c r="I455" s="159"/>
      <c r="J455" s="160"/>
    </row>
    <row r="456" spans="2:10" ht="12.75">
      <c r="B456" s="121"/>
      <c r="C456" s="49"/>
      <c r="D456" s="122"/>
      <c r="E456" s="49"/>
      <c r="F456" s="266"/>
      <c r="G456" s="123"/>
      <c r="H456" s="123"/>
      <c r="I456" s="131"/>
      <c r="J456" s="88" t="e">
        <f>H456/G456*100</f>
        <v>#DIV/0!</v>
      </c>
    </row>
    <row r="457" spans="2:10" ht="12.75">
      <c r="B457" s="121">
        <v>922</v>
      </c>
      <c r="C457" s="49"/>
      <c r="D457" s="122" t="s">
        <v>199</v>
      </c>
      <c r="E457" s="49"/>
      <c r="F457" s="266">
        <v>145948</v>
      </c>
      <c r="G457" s="123"/>
      <c r="H457" s="123"/>
      <c r="I457" s="131"/>
      <c r="J457" s="88"/>
    </row>
    <row r="458" spans="2:10" ht="12.75">
      <c r="B458" s="121"/>
      <c r="C458" s="49"/>
      <c r="D458" s="122" t="s">
        <v>115</v>
      </c>
      <c r="E458" s="49"/>
      <c r="F458" s="266"/>
      <c r="G458" s="123">
        <f>G455+G456</f>
        <v>0</v>
      </c>
      <c r="H458" s="123">
        <f>H455+H456</f>
        <v>0</v>
      </c>
      <c r="I458" s="131"/>
      <c r="J458" s="88"/>
    </row>
    <row r="459" spans="2:10" ht="12.75">
      <c r="B459" s="114">
        <v>3211</v>
      </c>
      <c r="C459" s="19"/>
      <c r="D459" s="19" t="s">
        <v>207</v>
      </c>
      <c r="E459" s="49"/>
      <c r="F459" s="271">
        <v>50000</v>
      </c>
      <c r="G459" s="348">
        <v>30000</v>
      </c>
      <c r="H459" s="134"/>
      <c r="I459" s="131"/>
      <c r="J459" s="88"/>
    </row>
    <row r="460" spans="2:10" ht="12.75">
      <c r="B460" s="114">
        <v>32112</v>
      </c>
      <c r="C460" s="19"/>
      <c r="D460" s="19"/>
      <c r="E460" s="49"/>
      <c r="F460" s="266"/>
      <c r="G460" s="349"/>
      <c r="H460" s="134"/>
      <c r="I460" s="131"/>
      <c r="J460" s="88"/>
    </row>
    <row r="461" spans="2:10" ht="12.75">
      <c r="B461" s="114">
        <v>32113</v>
      </c>
      <c r="C461" s="19"/>
      <c r="D461" s="19" t="s">
        <v>170</v>
      </c>
      <c r="E461" s="1"/>
      <c r="F461" s="252"/>
      <c r="G461" s="349"/>
      <c r="H461" s="115"/>
      <c r="I461" s="131"/>
      <c r="J461" s="88" t="e">
        <f>H461/G461*100</f>
        <v>#DIV/0!</v>
      </c>
    </row>
    <row r="462" spans="2:10" ht="12.75">
      <c r="B462" s="114">
        <v>32115</v>
      </c>
      <c r="C462" s="19"/>
      <c r="D462" s="19" t="s">
        <v>114</v>
      </c>
      <c r="E462" s="1"/>
      <c r="F462" s="252"/>
      <c r="G462" s="349"/>
      <c r="H462" s="115"/>
      <c r="I462" s="131"/>
      <c r="J462" s="88"/>
    </row>
    <row r="463" spans="2:10" ht="12.75">
      <c r="B463" s="114">
        <v>32116</v>
      </c>
      <c r="C463" s="19"/>
      <c r="D463" s="19" t="s">
        <v>171</v>
      </c>
      <c r="E463" s="1"/>
      <c r="F463" s="252"/>
      <c r="G463" s="349"/>
      <c r="H463" s="115"/>
      <c r="I463" s="131"/>
      <c r="J463" s="88"/>
    </row>
    <row r="464" spans="2:10" ht="12.75">
      <c r="B464" s="114">
        <v>32119</v>
      </c>
      <c r="C464" s="19"/>
      <c r="D464" s="19" t="s">
        <v>172</v>
      </c>
      <c r="E464" s="1"/>
      <c r="F464" s="252"/>
      <c r="G464" s="350"/>
      <c r="H464" s="115"/>
      <c r="I464" s="131"/>
      <c r="J464" s="88"/>
    </row>
    <row r="465" spans="2:10" ht="12.75">
      <c r="B465" s="114">
        <v>3221</v>
      </c>
      <c r="C465" s="19"/>
      <c r="D465" s="19" t="s">
        <v>195</v>
      </c>
      <c r="E465" s="1"/>
      <c r="F465" s="252">
        <v>10000</v>
      </c>
      <c r="G465" s="88">
        <v>10000</v>
      </c>
      <c r="H465" s="115"/>
      <c r="I465" s="131"/>
      <c r="J465" s="88"/>
    </row>
    <row r="466" spans="2:10" ht="12.75">
      <c r="B466" s="114">
        <v>3222</v>
      </c>
      <c r="C466" s="19"/>
      <c r="D466" s="19" t="s">
        <v>200</v>
      </c>
      <c r="E466" s="1"/>
      <c r="F466" s="252"/>
      <c r="G466" s="88">
        <v>21109</v>
      </c>
      <c r="H466" s="115"/>
      <c r="I466" s="131"/>
      <c r="J466" s="88"/>
    </row>
    <row r="467" spans="2:10" ht="26.25">
      <c r="B467" s="114">
        <v>32411</v>
      </c>
      <c r="C467" s="19"/>
      <c r="D467" s="166" t="s">
        <v>173</v>
      </c>
      <c r="E467" s="1"/>
      <c r="F467" s="252">
        <v>40000</v>
      </c>
      <c r="G467" s="88"/>
      <c r="H467" s="115"/>
      <c r="I467" s="131"/>
      <c r="J467" s="88"/>
    </row>
    <row r="468" spans="2:10" ht="12.75">
      <c r="B468" s="114">
        <v>3293</v>
      </c>
      <c r="C468" s="19"/>
      <c r="D468" s="166" t="s">
        <v>21</v>
      </c>
      <c r="E468" s="1"/>
      <c r="F468" s="252">
        <v>25948</v>
      </c>
      <c r="G468" s="88">
        <v>20000</v>
      </c>
      <c r="H468" s="115"/>
      <c r="I468" s="131"/>
      <c r="J468" s="88"/>
    </row>
    <row r="469" spans="2:10" ht="12.75">
      <c r="B469" s="114">
        <v>32999</v>
      </c>
      <c r="C469" s="19"/>
      <c r="D469" s="19" t="s">
        <v>174</v>
      </c>
      <c r="E469" s="1"/>
      <c r="F469" s="252">
        <v>20000</v>
      </c>
      <c r="G469" s="1">
        <v>10000</v>
      </c>
      <c r="H469" s="115"/>
      <c r="I469" s="131"/>
      <c r="J469" s="88">
        <f>H469/G469*100</f>
        <v>0</v>
      </c>
    </row>
    <row r="470" spans="2:10" ht="13.5" thickBot="1">
      <c r="B470" s="117"/>
      <c r="C470" s="118"/>
      <c r="D470" s="118" t="s">
        <v>115</v>
      </c>
      <c r="E470" s="118"/>
      <c r="F470" s="268">
        <f>SUM(F459:F469)</f>
        <v>145948</v>
      </c>
      <c r="G470" s="119">
        <f>SUM(G459:G469)</f>
        <v>91109</v>
      </c>
      <c r="H470" s="119">
        <f>SUM(H459:H469)</f>
        <v>0</v>
      </c>
      <c r="I470" s="131"/>
      <c r="J470" s="88">
        <f>H470/G470*100</f>
        <v>0</v>
      </c>
    </row>
    <row r="471" spans="4:10" ht="12.75">
      <c r="D471" s="5"/>
      <c r="G471" s="54"/>
      <c r="J471" s="16"/>
    </row>
    <row r="472" spans="2:10" ht="12.75">
      <c r="B472" s="1"/>
      <c r="C472" s="1"/>
      <c r="D472" s="81" t="s">
        <v>190</v>
      </c>
      <c r="E472" s="1"/>
      <c r="F472" s="251"/>
      <c r="G472" s="53">
        <f>H458-H470</f>
        <v>0</v>
      </c>
      <c r="J472" s="15"/>
    </row>
    <row r="473" spans="2:10" ht="12.75">
      <c r="B473" s="1"/>
      <c r="C473" s="1"/>
      <c r="D473" s="81" t="s">
        <v>203</v>
      </c>
      <c r="E473" s="1"/>
      <c r="F473" s="267"/>
      <c r="G473" s="53"/>
      <c r="J473" s="15"/>
    </row>
    <row r="474" spans="2:10" ht="12.75">
      <c r="B474" s="1"/>
      <c r="C474" s="1"/>
      <c r="D474" s="135" t="s">
        <v>202</v>
      </c>
      <c r="E474" s="135"/>
      <c r="F474" s="241"/>
      <c r="G474" s="136">
        <f>G472+G473</f>
        <v>0</v>
      </c>
      <c r="J474" s="15"/>
    </row>
    <row r="480" spans="2:4" ht="13.5" thickBot="1">
      <c r="B480" s="20"/>
      <c r="D480" s="119"/>
    </row>
  </sheetData>
  <sheetProtection/>
  <mergeCells count="18">
    <mergeCell ref="D145:I145"/>
    <mergeCell ref="G459:G464"/>
    <mergeCell ref="K139:L139"/>
    <mergeCell ref="B207:J207"/>
    <mergeCell ref="D9:J9"/>
    <mergeCell ref="D10:J10"/>
    <mergeCell ref="D8:J8"/>
    <mergeCell ref="B206:J206"/>
    <mergeCell ref="H147:I147"/>
    <mergeCell ref="F13:J13"/>
    <mergeCell ref="H203:M203"/>
    <mergeCell ref="H305:K305"/>
    <mergeCell ref="K250:L250"/>
    <mergeCell ref="M250:N250"/>
    <mergeCell ref="O250:P250"/>
    <mergeCell ref="L305:N305"/>
    <mergeCell ref="O305:Q305"/>
    <mergeCell ref="H250:I250"/>
  </mergeCells>
  <printOptions/>
  <pageMargins left="0.75" right="0.75" top="1" bottom="1" header="0.5" footer="0.5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7">
      <selection activeCell="G37" sqref="G37:G39"/>
    </sheetView>
  </sheetViews>
  <sheetFormatPr defaultColWidth="9.140625" defaultRowHeight="12.75"/>
  <cols>
    <col min="1" max="1" width="8.7109375" style="0" customWidth="1"/>
    <col min="2" max="2" width="4.8515625" style="0" customWidth="1"/>
    <col min="3" max="3" width="12.28125" style="0" customWidth="1"/>
    <col min="4" max="4" width="23.28125" style="0" customWidth="1"/>
    <col min="5" max="5" width="10.140625" style="0" bestFit="1" customWidth="1"/>
    <col min="6" max="6" width="10.140625" style="0" customWidth="1"/>
    <col min="7" max="7" width="10.7109375" style="0" customWidth="1"/>
  </cols>
  <sheetData>
    <row r="1" ht="12.75">
      <c r="A1" s="20"/>
    </row>
    <row r="4" spans="1:8" ht="12.75">
      <c r="A4" s="7"/>
      <c r="B4" s="6"/>
      <c r="C4" s="352" t="s">
        <v>249</v>
      </c>
      <c r="D4" s="352"/>
      <c r="E4" s="352"/>
      <c r="F4" s="352"/>
      <c r="G4" s="352"/>
      <c r="H4" s="352"/>
    </row>
    <row r="5" spans="2:8" ht="12.75">
      <c r="B5" s="5"/>
      <c r="C5" s="352"/>
      <c r="D5" s="352"/>
      <c r="E5" s="352"/>
      <c r="F5" s="352"/>
      <c r="G5" s="352"/>
      <c r="H5" s="352"/>
    </row>
    <row r="8" spans="1:8" ht="12.75" customHeight="1">
      <c r="A8" s="5" t="s">
        <v>4</v>
      </c>
      <c r="B8" s="5"/>
      <c r="E8" s="354"/>
      <c r="F8" s="354"/>
      <c r="G8" s="354"/>
      <c r="H8" s="354"/>
    </row>
    <row r="9" ht="13.5" thickBot="1"/>
    <row r="10" spans="1:8" ht="39.75" thickBot="1">
      <c r="A10" s="189" t="s">
        <v>55</v>
      </c>
      <c r="B10" s="190" t="s">
        <v>232</v>
      </c>
      <c r="C10" s="296" t="s">
        <v>236</v>
      </c>
      <c r="D10" s="296" t="s">
        <v>5</v>
      </c>
      <c r="E10" s="193" t="s">
        <v>233</v>
      </c>
      <c r="F10" s="193" t="s">
        <v>227</v>
      </c>
      <c r="G10" s="197" t="s">
        <v>228</v>
      </c>
      <c r="H10" s="197"/>
    </row>
    <row r="11" spans="1:8" ht="21.75" customHeight="1">
      <c r="A11" s="101">
        <v>6</v>
      </c>
      <c r="B11" s="43"/>
      <c r="C11" s="295"/>
      <c r="D11" s="295" t="s">
        <v>66</v>
      </c>
      <c r="E11" s="235">
        <f>E12+E13+E14+E15+E16+E17+E18+E19+E20</f>
        <v>7723079</v>
      </c>
      <c r="F11" s="235">
        <f>F12+F13+F14+F15+F16+F17+F18+F19+F20</f>
        <v>7851970</v>
      </c>
      <c r="G11" s="235">
        <f>G12+G13+G14+G15+G16+G17+G18+G19+G20</f>
        <v>7878970</v>
      </c>
      <c r="H11" s="68"/>
    </row>
    <row r="12" spans="1:8" ht="38.25" customHeight="1">
      <c r="A12" s="166">
        <v>63</v>
      </c>
      <c r="B12" s="19">
        <v>51</v>
      </c>
      <c r="C12" s="298"/>
      <c r="D12" s="298" t="s">
        <v>105</v>
      </c>
      <c r="E12" s="302">
        <v>170738</v>
      </c>
      <c r="F12" s="302">
        <v>237656</v>
      </c>
      <c r="G12" s="302">
        <v>237656</v>
      </c>
      <c r="H12" s="68"/>
    </row>
    <row r="13" spans="1:8" ht="27.75" customHeight="1">
      <c r="A13" s="19">
        <v>63</v>
      </c>
      <c r="B13" s="19">
        <v>52</v>
      </c>
      <c r="C13" s="301"/>
      <c r="D13" s="297" t="s">
        <v>86</v>
      </c>
      <c r="E13" s="303">
        <v>6072951</v>
      </c>
      <c r="F13" s="95">
        <v>6077327</v>
      </c>
      <c r="G13" s="95">
        <v>6082327</v>
      </c>
      <c r="H13" s="68"/>
    </row>
    <row r="14" spans="1:8" ht="24" customHeight="1">
      <c r="A14" s="19">
        <v>63</v>
      </c>
      <c r="B14" s="19"/>
      <c r="C14" s="301"/>
      <c r="D14" s="297" t="s">
        <v>191</v>
      </c>
      <c r="E14" s="303"/>
      <c r="F14" s="92"/>
      <c r="G14" s="92"/>
      <c r="H14" s="68"/>
    </row>
    <row r="15" spans="1:8" ht="12.75">
      <c r="A15" s="19">
        <v>64</v>
      </c>
      <c r="B15" s="19"/>
      <c r="C15" s="299"/>
      <c r="D15" s="299" t="s">
        <v>57</v>
      </c>
      <c r="E15" s="92"/>
      <c r="F15" s="92"/>
      <c r="G15" s="92"/>
      <c r="H15" s="68"/>
    </row>
    <row r="16" spans="1:8" ht="12.75">
      <c r="A16" s="19">
        <v>65</v>
      </c>
      <c r="B16" s="19">
        <v>43</v>
      </c>
      <c r="C16" s="61"/>
      <c r="D16" s="61" t="s">
        <v>56</v>
      </c>
      <c r="E16" s="242">
        <v>480000</v>
      </c>
      <c r="F16" s="242">
        <v>533000</v>
      </c>
      <c r="G16" s="242">
        <v>553000</v>
      </c>
      <c r="H16" s="68"/>
    </row>
    <row r="17" spans="1:8" ht="37.5" customHeight="1">
      <c r="A17" s="19">
        <v>66</v>
      </c>
      <c r="B17" s="19">
        <v>31</v>
      </c>
      <c r="C17" s="166"/>
      <c r="D17" s="166" t="s">
        <v>76</v>
      </c>
      <c r="E17" s="92">
        <v>15000</v>
      </c>
      <c r="F17" s="92">
        <v>15000</v>
      </c>
      <c r="G17" s="92">
        <v>15000</v>
      </c>
      <c r="H17" s="68"/>
    </row>
    <row r="18" spans="1:8" ht="30" customHeight="1">
      <c r="A18" s="19">
        <v>66</v>
      </c>
      <c r="B18" s="19">
        <v>61</v>
      </c>
      <c r="C18" s="166"/>
      <c r="D18" s="166" t="s">
        <v>238</v>
      </c>
      <c r="E18" s="92"/>
      <c r="F18" s="92"/>
      <c r="G18" s="92"/>
      <c r="H18" s="68"/>
    </row>
    <row r="19" spans="1:8" ht="21" customHeight="1">
      <c r="A19" s="19">
        <v>67</v>
      </c>
      <c r="B19" s="19">
        <v>11</v>
      </c>
      <c r="C19" s="300"/>
      <c r="D19" s="300" t="s">
        <v>41</v>
      </c>
      <c r="E19" s="95">
        <v>984390</v>
      </c>
      <c r="F19" s="95">
        <v>988987</v>
      </c>
      <c r="G19" s="95">
        <v>990987</v>
      </c>
      <c r="H19" s="68"/>
    </row>
    <row r="20" spans="1:8" ht="12.75">
      <c r="A20" s="19">
        <v>68</v>
      </c>
      <c r="B20" s="19"/>
      <c r="C20" s="19"/>
      <c r="D20" s="19" t="s">
        <v>65</v>
      </c>
      <c r="E20" s="92"/>
      <c r="F20" s="92"/>
      <c r="G20" s="95"/>
      <c r="H20" s="68"/>
    </row>
    <row r="21" spans="1:8" ht="39">
      <c r="A21" s="25">
        <v>7</v>
      </c>
      <c r="B21" s="25"/>
      <c r="C21" s="25"/>
      <c r="D21" s="62" t="s">
        <v>237</v>
      </c>
      <c r="E21" s="90">
        <f>E22+E23</f>
        <v>700</v>
      </c>
      <c r="F21" s="90">
        <f>F22+F23</f>
        <v>700</v>
      </c>
      <c r="G21" s="90">
        <f>G22+G23</f>
        <v>700</v>
      </c>
      <c r="H21" s="68"/>
    </row>
    <row r="22" spans="1:8" ht="12.75">
      <c r="A22" s="19">
        <v>72</v>
      </c>
      <c r="B22" s="19">
        <v>71</v>
      </c>
      <c r="C22" s="19"/>
      <c r="D22" s="19" t="s">
        <v>10</v>
      </c>
      <c r="E22" s="92">
        <v>700</v>
      </c>
      <c r="F22" s="95">
        <v>700</v>
      </c>
      <c r="G22" s="95">
        <v>700</v>
      </c>
      <c r="H22" s="68"/>
    </row>
    <row r="23" spans="1:8" ht="13.5" thickBot="1">
      <c r="A23" s="19">
        <v>72</v>
      </c>
      <c r="B23" s="19"/>
      <c r="C23" s="19"/>
      <c r="D23" s="1"/>
      <c r="E23" s="89"/>
      <c r="F23" s="93"/>
      <c r="G23" s="88"/>
      <c r="H23" s="68"/>
    </row>
    <row r="24" spans="1:8" ht="12.75">
      <c r="A24" s="304" t="s">
        <v>6</v>
      </c>
      <c r="B24" s="305"/>
      <c r="C24" s="306" t="s">
        <v>11</v>
      </c>
      <c r="D24" s="306"/>
      <c r="E24" s="307">
        <f>E11+E21</f>
        <v>7723779</v>
      </c>
      <c r="F24" s="307">
        <f>F11+F21</f>
        <v>7852670</v>
      </c>
      <c r="G24" s="307">
        <f>G11+G21</f>
        <v>7879670</v>
      </c>
      <c r="H24" s="308">
        <f>(G24/F24)*100</f>
        <v>100.34383209787245</v>
      </c>
    </row>
    <row r="25" spans="1:8" ht="12.75">
      <c r="A25" s="4">
        <v>92</v>
      </c>
      <c r="B25" s="1">
        <v>31</v>
      </c>
      <c r="C25" s="81" t="s">
        <v>197</v>
      </c>
      <c r="D25" s="1"/>
      <c r="E25" s="1"/>
      <c r="F25" s="309">
        <v>5000</v>
      </c>
      <c r="G25" s="309">
        <v>5000</v>
      </c>
      <c r="H25" s="88"/>
    </row>
    <row r="26" spans="1:8" ht="12.75">
      <c r="A26" s="4">
        <v>92</v>
      </c>
      <c r="B26" s="1">
        <v>51</v>
      </c>
      <c r="C26" s="81"/>
      <c r="D26" s="1"/>
      <c r="E26" s="1">
        <v>145948</v>
      </c>
      <c r="F26" s="309"/>
      <c r="G26" s="309"/>
      <c r="H26" s="88"/>
    </row>
    <row r="27" spans="1:8" ht="13.5" thickBot="1">
      <c r="A27" s="310">
        <v>92</v>
      </c>
      <c r="B27" s="138"/>
      <c r="C27" s="311"/>
      <c r="D27" s="138"/>
      <c r="E27" s="138"/>
      <c r="F27" s="312"/>
      <c r="G27" s="312"/>
      <c r="H27" s="313"/>
    </row>
    <row r="28" spans="1:8" ht="13.5" thickBot="1">
      <c r="A28" s="143"/>
      <c r="B28" s="130"/>
      <c r="C28" s="314"/>
      <c r="D28" s="130"/>
      <c r="E28" s="315">
        <f>E24+E25+E26+E27</f>
        <v>7869727</v>
      </c>
      <c r="F28" s="315">
        <f>F24+F25+F26+F27</f>
        <v>7857670</v>
      </c>
      <c r="G28" s="315">
        <f>G24+G25+G26+G27</f>
        <v>7884670</v>
      </c>
      <c r="H28" s="316"/>
    </row>
    <row r="29" spans="1:8" ht="12.75">
      <c r="A29" s="2" t="s">
        <v>6</v>
      </c>
      <c r="B29" s="2"/>
      <c r="C29" s="30"/>
      <c r="D29" s="2"/>
      <c r="E29" s="2"/>
      <c r="F29" s="31"/>
      <c r="G29" s="31"/>
      <c r="H29" s="32"/>
    </row>
    <row r="30" spans="1:8" ht="12.75">
      <c r="A30" s="2"/>
      <c r="B30" s="2"/>
      <c r="C30" s="9"/>
      <c r="D30" s="23"/>
      <c r="E30" s="23"/>
      <c r="F30" s="23"/>
      <c r="G30" s="23"/>
      <c r="H30" s="28"/>
    </row>
    <row r="31" spans="1:8" ht="13.5" thickBot="1">
      <c r="A31" s="24" t="s">
        <v>39</v>
      </c>
      <c r="B31" s="27"/>
      <c r="C31" s="2" t="s">
        <v>6</v>
      </c>
      <c r="D31" s="2"/>
      <c r="E31" s="2"/>
      <c r="F31" s="2"/>
      <c r="G31" s="2"/>
      <c r="H31" s="2"/>
    </row>
    <row r="32" spans="1:8" ht="39.75" thickBot="1">
      <c r="A32" s="195" t="s">
        <v>55</v>
      </c>
      <c r="B32" s="192" t="s">
        <v>232</v>
      </c>
      <c r="C32" s="198" t="s">
        <v>236</v>
      </c>
      <c r="D32" s="198" t="s">
        <v>5</v>
      </c>
      <c r="E32" s="193" t="s">
        <v>196</v>
      </c>
      <c r="F32" s="193" t="s">
        <v>227</v>
      </c>
      <c r="G32" s="197" t="s">
        <v>228</v>
      </c>
      <c r="H32" s="199"/>
    </row>
    <row r="33" spans="1:8" ht="12.75">
      <c r="A33" s="49">
        <v>3</v>
      </c>
      <c r="B33" s="49"/>
      <c r="C33" s="158"/>
      <c r="D33" s="49" t="s">
        <v>67</v>
      </c>
      <c r="E33" s="34">
        <f>E34+E44+E62+E63</f>
        <v>7849027</v>
      </c>
      <c r="F33" s="34">
        <f>F34+F44+F62+F63</f>
        <v>7825970</v>
      </c>
      <c r="G33" s="34">
        <f>G34+G44+G62+G63</f>
        <v>7852970</v>
      </c>
      <c r="H33" s="34"/>
    </row>
    <row r="34" spans="1:8" ht="21" customHeight="1">
      <c r="A34" s="49">
        <v>31</v>
      </c>
      <c r="B34" s="49"/>
      <c r="C34" s="158" t="s">
        <v>248</v>
      </c>
      <c r="D34" s="25" t="s">
        <v>68</v>
      </c>
      <c r="E34" s="34">
        <f>E35+E36+E37+E38+E39+E40+E41+E42+E43</f>
        <v>6494665</v>
      </c>
      <c r="F34" s="34">
        <f>F35+F36+F37+F38+F39+F40+F41+F42+F43</f>
        <v>6513320</v>
      </c>
      <c r="G34" s="34">
        <f>G35+G36+G37+G38+G39+G40+G41+G42+G43</f>
        <v>6530320</v>
      </c>
      <c r="H34" s="34"/>
    </row>
    <row r="35" spans="1:8" ht="39">
      <c r="A35" s="25">
        <v>31</v>
      </c>
      <c r="B35" s="25">
        <v>11</v>
      </c>
      <c r="C35" s="166" t="s">
        <v>239</v>
      </c>
      <c r="D35" s="19" t="s">
        <v>68</v>
      </c>
      <c r="E35" s="85">
        <v>365990</v>
      </c>
      <c r="F35" s="85">
        <v>370000</v>
      </c>
      <c r="G35" s="85">
        <v>372000</v>
      </c>
      <c r="H35" s="34"/>
    </row>
    <row r="36" spans="1:8" ht="39">
      <c r="A36" s="25">
        <v>31</v>
      </c>
      <c r="B36" s="25">
        <v>43</v>
      </c>
      <c r="C36" s="166" t="s">
        <v>239</v>
      </c>
      <c r="D36" s="19" t="s">
        <v>68</v>
      </c>
      <c r="E36" s="85">
        <v>120000</v>
      </c>
      <c r="F36" s="85">
        <v>130000</v>
      </c>
      <c r="G36" s="85">
        <v>140000</v>
      </c>
      <c r="H36" s="34"/>
    </row>
    <row r="37" spans="1:8" ht="39">
      <c r="A37" s="19">
        <v>31</v>
      </c>
      <c r="B37" s="19">
        <v>11</v>
      </c>
      <c r="C37" s="166" t="s">
        <v>240</v>
      </c>
      <c r="D37" s="19" t="s">
        <v>68</v>
      </c>
      <c r="E37" s="53">
        <v>12413</v>
      </c>
      <c r="F37" s="53">
        <v>13000</v>
      </c>
      <c r="G37" s="53">
        <v>13000</v>
      </c>
      <c r="H37" s="34"/>
    </row>
    <row r="38" spans="1:8" ht="39">
      <c r="A38" s="19">
        <v>31</v>
      </c>
      <c r="B38" s="19">
        <v>51</v>
      </c>
      <c r="C38" s="166" t="s">
        <v>240</v>
      </c>
      <c r="D38" s="19" t="s">
        <v>68</v>
      </c>
      <c r="E38" s="53">
        <v>59794</v>
      </c>
      <c r="F38" s="53">
        <v>60000</v>
      </c>
      <c r="G38" s="53">
        <v>60000</v>
      </c>
      <c r="H38" s="34"/>
    </row>
    <row r="39" spans="1:8" ht="39">
      <c r="A39" s="19">
        <v>31</v>
      </c>
      <c r="B39" s="19">
        <v>52</v>
      </c>
      <c r="C39" s="166" t="s">
        <v>240</v>
      </c>
      <c r="D39" s="19" t="s">
        <v>68</v>
      </c>
      <c r="E39" s="53">
        <v>10552</v>
      </c>
      <c r="F39" s="53">
        <v>9404</v>
      </c>
      <c r="G39" s="53">
        <v>9404</v>
      </c>
      <c r="H39" s="34"/>
    </row>
    <row r="40" spans="1:8" ht="39">
      <c r="A40" s="19">
        <v>31</v>
      </c>
      <c r="B40" s="25">
        <v>11</v>
      </c>
      <c r="C40" s="166" t="s">
        <v>241</v>
      </c>
      <c r="D40" s="19" t="s">
        <v>68</v>
      </c>
      <c r="E40" s="95">
        <v>9137</v>
      </c>
      <c r="F40" s="95">
        <v>9137</v>
      </c>
      <c r="G40" s="95">
        <v>9137</v>
      </c>
      <c r="H40" s="34"/>
    </row>
    <row r="41" spans="1:8" ht="39">
      <c r="A41" s="19">
        <v>31</v>
      </c>
      <c r="B41" s="25">
        <v>51</v>
      </c>
      <c r="C41" s="166" t="s">
        <v>241</v>
      </c>
      <c r="D41" s="19" t="s">
        <v>68</v>
      </c>
      <c r="E41" s="95">
        <v>44012</v>
      </c>
      <c r="F41" s="95">
        <v>44012</v>
      </c>
      <c r="G41" s="95">
        <v>44012</v>
      </c>
      <c r="H41" s="34"/>
    </row>
    <row r="42" spans="1:8" ht="39">
      <c r="A42" s="19">
        <v>31</v>
      </c>
      <c r="B42" s="25">
        <v>52</v>
      </c>
      <c r="C42" s="166" t="s">
        <v>241</v>
      </c>
      <c r="D42" s="19" t="s">
        <v>68</v>
      </c>
      <c r="E42" s="95">
        <v>7767</v>
      </c>
      <c r="F42" s="95">
        <v>7767</v>
      </c>
      <c r="G42" s="95">
        <v>7767</v>
      </c>
      <c r="H42" s="34"/>
    </row>
    <row r="43" spans="1:8" ht="52.5">
      <c r="A43" s="19">
        <v>31</v>
      </c>
      <c r="B43" s="25">
        <v>52</v>
      </c>
      <c r="C43" s="166" t="s">
        <v>242</v>
      </c>
      <c r="D43" s="19" t="s">
        <v>68</v>
      </c>
      <c r="E43" s="95">
        <v>5865000</v>
      </c>
      <c r="F43" s="95">
        <v>5870000</v>
      </c>
      <c r="G43" s="95">
        <v>5875000</v>
      </c>
      <c r="H43" s="34"/>
    </row>
    <row r="44" spans="1:8" ht="22.5" customHeight="1">
      <c r="A44" s="25">
        <v>32</v>
      </c>
      <c r="B44" s="25"/>
      <c r="C44" s="62" t="s">
        <v>248</v>
      </c>
      <c r="D44" s="25"/>
      <c r="E44" s="85">
        <f>E45+E46+E47+E48+E49+E50+E51+E52+E53+E54+E55++E56+E57+E58+E59+E60+E61</f>
        <v>1340862</v>
      </c>
      <c r="F44" s="85">
        <f>F45+F46+F47+F48+F49+F50+F51+F52+F53+F54+F55++F56+F57+F58+F59+F60+F61</f>
        <v>1299150</v>
      </c>
      <c r="G44" s="85">
        <f>G45+G46+G47+G48+G49+G50+G51+G52+G53+G54+G55++G56+G57+G58+G59+G60+G61</f>
        <v>1309150</v>
      </c>
      <c r="H44" s="34"/>
    </row>
    <row r="45" spans="1:8" ht="52.5">
      <c r="A45" s="25">
        <v>32</v>
      </c>
      <c r="B45" s="25">
        <v>52</v>
      </c>
      <c r="C45" s="166" t="s">
        <v>242</v>
      </c>
      <c r="D45" s="19" t="s">
        <v>69</v>
      </c>
      <c r="E45" s="95">
        <v>139000</v>
      </c>
      <c r="F45" s="95">
        <v>139000</v>
      </c>
      <c r="G45" s="95">
        <v>139000</v>
      </c>
      <c r="H45" s="34"/>
    </row>
    <row r="46" spans="1:8" ht="52.5">
      <c r="A46" s="25">
        <v>32</v>
      </c>
      <c r="B46" s="1">
        <v>11</v>
      </c>
      <c r="C46" s="166" t="s">
        <v>243</v>
      </c>
      <c r="D46" s="19" t="s">
        <v>69</v>
      </c>
      <c r="E46" s="85">
        <v>546500</v>
      </c>
      <c r="F46" s="85">
        <v>546500</v>
      </c>
      <c r="G46" s="85">
        <v>546500</v>
      </c>
      <c r="H46" s="34"/>
    </row>
    <row r="47" spans="1:8" ht="39">
      <c r="A47" s="25">
        <v>32</v>
      </c>
      <c r="B47" s="1">
        <v>11</v>
      </c>
      <c r="C47" s="166" t="s">
        <v>239</v>
      </c>
      <c r="D47" s="19" t="s">
        <v>69</v>
      </c>
      <c r="E47" s="88">
        <v>41100</v>
      </c>
      <c r="F47" s="88">
        <v>41100</v>
      </c>
      <c r="G47" s="88">
        <v>41100</v>
      </c>
      <c r="H47" s="34"/>
    </row>
    <row r="48" spans="1:8" ht="39">
      <c r="A48" s="25">
        <v>32</v>
      </c>
      <c r="B48" s="1">
        <v>43</v>
      </c>
      <c r="C48" s="166" t="s">
        <v>239</v>
      </c>
      <c r="D48" s="19" t="s">
        <v>69</v>
      </c>
      <c r="E48" s="88">
        <v>110000</v>
      </c>
      <c r="F48" s="88">
        <v>120000</v>
      </c>
      <c r="G48" s="88">
        <v>130000</v>
      </c>
      <c r="H48" s="34"/>
    </row>
    <row r="49" spans="1:8" ht="39">
      <c r="A49" s="25">
        <v>32</v>
      </c>
      <c r="B49" s="1">
        <v>43</v>
      </c>
      <c r="C49" s="166" t="s">
        <v>244</v>
      </c>
      <c r="D49" s="19" t="s">
        <v>69</v>
      </c>
      <c r="E49" s="88">
        <v>250000</v>
      </c>
      <c r="F49" s="88">
        <v>277000</v>
      </c>
      <c r="G49" s="88">
        <v>277000</v>
      </c>
      <c r="H49" s="34"/>
    </row>
    <row r="50" spans="1:8" ht="39">
      <c r="A50" s="25">
        <v>32</v>
      </c>
      <c r="B50" s="1">
        <v>51</v>
      </c>
      <c r="C50" s="166" t="s">
        <v>244</v>
      </c>
      <c r="D50" s="19" t="s">
        <v>69</v>
      </c>
      <c r="E50" s="88">
        <v>169748</v>
      </c>
      <c r="F50" s="88">
        <v>91109</v>
      </c>
      <c r="G50" s="88">
        <v>91109</v>
      </c>
      <c r="H50" s="34"/>
    </row>
    <row r="51" spans="1:8" ht="39">
      <c r="A51" s="25">
        <v>32</v>
      </c>
      <c r="B51" s="1">
        <v>52</v>
      </c>
      <c r="C51" s="166" t="s">
        <v>244</v>
      </c>
      <c r="D51" s="19" t="s">
        <v>69</v>
      </c>
      <c r="E51" s="85">
        <v>33020</v>
      </c>
      <c r="F51" s="85">
        <v>33544</v>
      </c>
      <c r="G51" s="85">
        <v>33544</v>
      </c>
      <c r="H51" s="34"/>
    </row>
    <row r="52" spans="1:8" ht="52.5">
      <c r="A52" s="25">
        <v>32</v>
      </c>
      <c r="B52" s="1">
        <v>51</v>
      </c>
      <c r="C52" s="166" t="s">
        <v>246</v>
      </c>
      <c r="D52" s="19" t="s">
        <v>69</v>
      </c>
      <c r="E52" s="88">
        <v>39525</v>
      </c>
      <c r="F52" s="88">
        <v>39525</v>
      </c>
      <c r="G52" s="88">
        <v>39525</v>
      </c>
      <c r="H52" s="34"/>
    </row>
    <row r="53" spans="1:8" ht="52.5">
      <c r="A53" s="25">
        <v>32</v>
      </c>
      <c r="B53" s="1">
        <v>52</v>
      </c>
      <c r="C53" s="166" t="s">
        <v>246</v>
      </c>
      <c r="D53" s="19" t="s">
        <v>69</v>
      </c>
      <c r="E53" s="88">
        <v>6975</v>
      </c>
      <c r="F53" s="88">
        <v>6975</v>
      </c>
      <c r="G53" s="88">
        <v>6975</v>
      </c>
      <c r="H53" s="34"/>
    </row>
    <row r="54" spans="1:8" ht="39">
      <c r="A54" s="25">
        <v>32</v>
      </c>
      <c r="B54" s="1">
        <v>11</v>
      </c>
      <c r="C54" s="166" t="s">
        <v>240</v>
      </c>
      <c r="D54" s="19" t="s">
        <v>69</v>
      </c>
      <c r="E54" s="88">
        <v>437</v>
      </c>
      <c r="F54" s="88">
        <v>437</v>
      </c>
      <c r="G54" s="88">
        <v>437</v>
      </c>
      <c r="H54" s="34"/>
    </row>
    <row r="55" spans="1:8" ht="39">
      <c r="A55" s="25">
        <v>32</v>
      </c>
      <c r="B55" s="1">
        <v>51</v>
      </c>
      <c r="C55" s="166" t="s">
        <v>247</v>
      </c>
      <c r="D55" s="19" t="s">
        <v>69</v>
      </c>
      <c r="E55" s="88">
        <v>2102</v>
      </c>
      <c r="F55" s="88">
        <v>1505</v>
      </c>
      <c r="G55" s="88">
        <v>1505</v>
      </c>
      <c r="H55" s="34"/>
    </row>
    <row r="56" spans="1:8" ht="39">
      <c r="A56" s="25">
        <v>32</v>
      </c>
      <c r="B56" s="1">
        <v>52</v>
      </c>
      <c r="C56" s="166" t="s">
        <v>247</v>
      </c>
      <c r="D56" s="19" t="s">
        <v>69</v>
      </c>
      <c r="E56" s="88">
        <v>371</v>
      </c>
      <c r="F56" s="88">
        <v>371</v>
      </c>
      <c r="G56" s="88">
        <v>371</v>
      </c>
      <c r="H56" s="34"/>
    </row>
    <row r="57" spans="1:8" ht="39">
      <c r="A57" s="25">
        <v>32</v>
      </c>
      <c r="B57" s="1">
        <v>11</v>
      </c>
      <c r="C57" s="166" t="s">
        <v>241</v>
      </c>
      <c r="D57" s="19" t="s">
        <v>69</v>
      </c>
      <c r="E57" s="88">
        <v>313</v>
      </c>
      <c r="F57" s="88">
        <v>313</v>
      </c>
      <c r="G57" s="88">
        <v>313</v>
      </c>
      <c r="H57" s="34"/>
    </row>
    <row r="58" spans="1:8" ht="39">
      <c r="A58" s="25">
        <v>32</v>
      </c>
      <c r="B58" s="1">
        <v>51</v>
      </c>
      <c r="C58" s="166" t="s">
        <v>241</v>
      </c>
      <c r="D58" s="19"/>
      <c r="E58" s="88">
        <v>1505</v>
      </c>
      <c r="F58" s="88">
        <v>1505</v>
      </c>
      <c r="G58" s="88">
        <v>1505</v>
      </c>
      <c r="H58" s="34"/>
    </row>
    <row r="59" spans="1:8" ht="39">
      <c r="A59" s="25">
        <v>32</v>
      </c>
      <c r="B59" s="1">
        <v>52</v>
      </c>
      <c r="C59" s="166" t="s">
        <v>241</v>
      </c>
      <c r="D59" s="19" t="s">
        <v>69</v>
      </c>
      <c r="E59" s="88">
        <v>266</v>
      </c>
      <c r="F59" s="88">
        <v>266</v>
      </c>
      <c r="G59" s="88">
        <v>266</v>
      </c>
      <c r="H59" s="34"/>
    </row>
    <row r="60" spans="1:8" ht="12.75">
      <c r="A60" s="25">
        <v>32</v>
      </c>
      <c r="B60" s="19"/>
      <c r="C60" s="166"/>
      <c r="D60" s="19" t="s">
        <v>69</v>
      </c>
      <c r="E60" s="95">
        <f>E200+E305+E401</f>
        <v>0</v>
      </c>
      <c r="F60" s="95">
        <f>F200+F305+F401</f>
        <v>0</v>
      </c>
      <c r="G60" s="95"/>
      <c r="H60" s="76"/>
    </row>
    <row r="61" spans="1:8" ht="12.75">
      <c r="A61" s="25">
        <v>32</v>
      </c>
      <c r="B61" s="19"/>
      <c r="C61" s="166"/>
      <c r="D61" s="19"/>
      <c r="E61" s="95"/>
      <c r="F61" s="95"/>
      <c r="G61" s="95"/>
      <c r="H61" s="76"/>
    </row>
    <row r="62" spans="1:8" ht="50.25" customHeight="1">
      <c r="A62" s="25">
        <v>34</v>
      </c>
      <c r="B62" s="25">
        <v>11</v>
      </c>
      <c r="C62" s="166" t="s">
        <v>243</v>
      </c>
      <c r="D62" s="62" t="s">
        <v>234</v>
      </c>
      <c r="E62" s="85">
        <v>3500</v>
      </c>
      <c r="F62" s="85">
        <v>3500</v>
      </c>
      <c r="G62" s="85">
        <v>3500</v>
      </c>
      <c r="H62" s="34"/>
    </row>
    <row r="63" spans="1:8" ht="29.25" customHeight="1">
      <c r="A63" s="25">
        <v>37</v>
      </c>
      <c r="B63" s="25">
        <v>52</v>
      </c>
      <c r="C63" s="166" t="s">
        <v>244</v>
      </c>
      <c r="D63" s="62" t="s">
        <v>245</v>
      </c>
      <c r="E63" s="85">
        <v>10000</v>
      </c>
      <c r="F63" s="85">
        <v>10000</v>
      </c>
      <c r="G63" s="85">
        <v>10000</v>
      </c>
      <c r="H63" s="34"/>
    </row>
    <row r="64" spans="1:8" ht="29.25" customHeight="1">
      <c r="A64" s="25">
        <v>4</v>
      </c>
      <c r="B64" s="25"/>
      <c r="C64" s="166" t="s">
        <v>248</v>
      </c>
      <c r="D64" s="62"/>
      <c r="E64" s="85">
        <f>E65+E66+E67+E68</f>
        <v>20700</v>
      </c>
      <c r="F64" s="85">
        <f>F65+F66+F67+F68</f>
        <v>31700</v>
      </c>
      <c r="G64" s="85">
        <f>G65+G66+G67+G68</f>
        <v>31700</v>
      </c>
      <c r="H64" s="34"/>
    </row>
    <row r="65" spans="1:8" ht="41.25" customHeight="1">
      <c r="A65" s="1">
        <v>42</v>
      </c>
      <c r="B65" s="1">
        <v>11</v>
      </c>
      <c r="C65" s="166" t="s">
        <v>239</v>
      </c>
      <c r="D65" s="166" t="s">
        <v>235</v>
      </c>
      <c r="E65" s="88">
        <v>5000</v>
      </c>
      <c r="F65" s="88">
        <v>5000</v>
      </c>
      <c r="G65" s="88">
        <v>5000</v>
      </c>
      <c r="H65" s="34"/>
    </row>
    <row r="66" spans="1:8" ht="39">
      <c r="A66" s="1">
        <v>42</v>
      </c>
      <c r="B66" s="1">
        <v>31</v>
      </c>
      <c r="C66" s="166" t="s">
        <v>244</v>
      </c>
      <c r="D66" s="166" t="s">
        <v>235</v>
      </c>
      <c r="E66" s="88">
        <v>15000</v>
      </c>
      <c r="F66" s="88">
        <v>20000</v>
      </c>
      <c r="G66" s="88">
        <v>20000</v>
      </c>
      <c r="H66" s="34"/>
    </row>
    <row r="67" spans="1:8" ht="39">
      <c r="A67" s="1">
        <v>42</v>
      </c>
      <c r="B67" s="1">
        <v>43</v>
      </c>
      <c r="C67" s="166"/>
      <c r="D67" s="166" t="s">
        <v>235</v>
      </c>
      <c r="E67" s="88">
        <f>E201+E248+E306</f>
        <v>0</v>
      </c>
      <c r="F67" s="88">
        <v>6000</v>
      </c>
      <c r="G67" s="88">
        <v>6000</v>
      </c>
      <c r="H67" s="34"/>
    </row>
    <row r="68" spans="1:8" ht="39">
      <c r="A68" s="1">
        <v>42</v>
      </c>
      <c r="B68" s="1">
        <v>71</v>
      </c>
      <c r="C68" s="166"/>
      <c r="D68" s="166" t="s">
        <v>235</v>
      </c>
      <c r="E68" s="88">
        <v>700</v>
      </c>
      <c r="F68" s="88">
        <v>700</v>
      </c>
      <c r="G68" s="88">
        <v>700</v>
      </c>
      <c r="H68" s="34"/>
    </row>
    <row r="69" spans="1:8" ht="12.75">
      <c r="A69" s="1"/>
      <c r="B69" s="1"/>
      <c r="C69" s="166"/>
      <c r="D69" s="166"/>
      <c r="E69" s="88"/>
      <c r="F69" s="88"/>
      <c r="G69" s="88"/>
      <c r="H69" s="34"/>
    </row>
    <row r="70" spans="1:8" ht="12.75">
      <c r="A70" s="1"/>
      <c r="B70" s="1"/>
      <c r="C70" s="166"/>
      <c r="D70" s="166" t="s">
        <v>115</v>
      </c>
      <c r="E70" s="85">
        <f>E33+E64</f>
        <v>7869727</v>
      </c>
      <c r="F70" s="85">
        <f>F33+F64</f>
        <v>7857670</v>
      </c>
      <c r="G70" s="85">
        <f>G33+G64</f>
        <v>7884670</v>
      </c>
      <c r="H70" s="85"/>
    </row>
    <row r="71" spans="1:8" ht="12.75">
      <c r="A71" s="2"/>
      <c r="B71" s="2"/>
      <c r="C71" s="332"/>
      <c r="D71" s="332"/>
      <c r="E71" s="33"/>
      <c r="F71" s="33"/>
      <c r="G71" s="33"/>
      <c r="H71" s="178"/>
    </row>
    <row r="72" spans="1:8" ht="12.75">
      <c r="A72" s="2"/>
      <c r="B72" s="2"/>
      <c r="C72" s="332"/>
      <c r="D72" s="332"/>
      <c r="E72" s="33"/>
      <c r="F72" s="33"/>
      <c r="G72" s="33"/>
      <c r="H72" s="178"/>
    </row>
    <row r="73" spans="1:8" ht="12.75">
      <c r="A73" s="2"/>
      <c r="B73" s="2"/>
      <c r="C73" s="2"/>
      <c r="D73" s="2"/>
      <c r="E73" s="33"/>
      <c r="F73" s="33"/>
      <c r="G73" s="33"/>
      <c r="H73" s="178"/>
    </row>
    <row r="74" spans="1:8" ht="12.75">
      <c r="A74" s="2"/>
      <c r="B74" s="2"/>
      <c r="C74" s="2"/>
      <c r="D74" s="2"/>
      <c r="E74" s="33"/>
      <c r="F74" s="33"/>
      <c r="G74" s="33"/>
      <c r="H74" s="178"/>
    </row>
    <row r="75" spans="1:8" ht="12.75">
      <c r="A75" s="2"/>
      <c r="B75" s="2"/>
      <c r="C75" s="2"/>
      <c r="D75" s="2"/>
      <c r="E75" s="33"/>
      <c r="F75" s="33"/>
      <c r="G75" s="33"/>
      <c r="H75" s="178"/>
    </row>
    <row r="76" spans="1:8" ht="12.75">
      <c r="A76" s="2"/>
      <c r="B76" s="2"/>
      <c r="C76" s="292"/>
      <c r="D76" s="2"/>
      <c r="E76" s="33"/>
      <c r="F76" s="33"/>
      <c r="G76" s="33"/>
      <c r="H76" s="178"/>
    </row>
    <row r="77" spans="1:8" ht="12.75">
      <c r="A77" s="292"/>
      <c r="B77" s="292"/>
      <c r="C77" s="292"/>
      <c r="D77" s="176"/>
      <c r="E77" s="33"/>
      <c r="F77" s="33"/>
      <c r="G77" s="33"/>
      <c r="H77" s="178"/>
    </row>
    <row r="78" spans="5:8" s="2" customFormat="1" ht="12.75">
      <c r="E78" s="33"/>
      <c r="F78" s="33"/>
      <c r="G78" s="33"/>
      <c r="H78" s="178"/>
    </row>
    <row r="79" spans="5:8" s="2" customFormat="1" ht="12.75">
      <c r="E79" s="33"/>
      <c r="F79" s="33"/>
      <c r="G79" s="33"/>
      <c r="H79" s="178"/>
    </row>
    <row r="80" spans="1:8" s="2" customFormat="1" ht="12.75">
      <c r="A80" s="292"/>
      <c r="B80" s="292"/>
      <c r="C80" s="292"/>
      <c r="D80" s="292"/>
      <c r="E80" s="33"/>
      <c r="F80" s="33"/>
      <c r="G80" s="33"/>
      <c r="H80" s="178"/>
    </row>
    <row r="81" spans="1:8" s="2" customFormat="1" ht="12.75">
      <c r="A81" s="292"/>
      <c r="B81" s="292"/>
      <c r="C81" s="177"/>
      <c r="D81" s="292"/>
      <c r="E81" s="178"/>
      <c r="F81" s="178"/>
      <c r="G81" s="178"/>
      <c r="H81" s="178"/>
    </row>
    <row r="82" spans="1:8" s="2" customFormat="1" ht="12.75">
      <c r="A82" s="110"/>
      <c r="C82" s="110"/>
      <c r="D82" s="176"/>
      <c r="E82" s="317"/>
      <c r="F82" s="317"/>
      <c r="G82" s="317"/>
      <c r="H82" s="317"/>
    </row>
    <row r="83" spans="1:8" s="2" customFormat="1" ht="12.75">
      <c r="A83" s="177"/>
      <c r="B83" s="176"/>
      <c r="C83" s="177"/>
      <c r="D83" s="176"/>
      <c r="E83" s="318"/>
      <c r="F83" s="318"/>
      <c r="G83" s="318"/>
      <c r="H83" s="178"/>
    </row>
    <row r="84" spans="1:8" s="2" customFormat="1" ht="78.75" customHeight="1">
      <c r="A84" s="177"/>
      <c r="B84" s="176"/>
      <c r="C84" s="78"/>
      <c r="D84" s="292"/>
      <c r="E84" s="319">
        <f>E171+E214+E278+E319+E404</f>
        <v>0</v>
      </c>
      <c r="F84" s="319">
        <f>F171+F214+F278+F319+F404</f>
        <v>0</v>
      </c>
      <c r="G84" s="319"/>
      <c r="H84" s="317"/>
    </row>
    <row r="85" spans="1:8" s="2" customFormat="1" ht="39" customHeight="1">
      <c r="A85" s="177"/>
      <c r="B85" s="176"/>
      <c r="C85" s="78"/>
      <c r="D85" s="292"/>
      <c r="E85" s="317"/>
      <c r="F85" s="319"/>
      <c r="G85" s="319"/>
      <c r="H85" s="317"/>
    </row>
    <row r="86" spans="5:8" s="2" customFormat="1" ht="12.75">
      <c r="E86" s="319"/>
      <c r="F86" s="319"/>
      <c r="G86" s="33"/>
      <c r="H86" s="178"/>
    </row>
    <row r="87" spans="5:8" s="2" customFormat="1" ht="12.75">
      <c r="E87" s="319"/>
      <c r="F87" s="319"/>
      <c r="G87" s="33"/>
      <c r="H87" s="178"/>
    </row>
    <row r="88" spans="5:8" s="2" customFormat="1" ht="12.75">
      <c r="E88" s="33"/>
      <c r="F88" s="33"/>
      <c r="G88" s="33"/>
      <c r="H88" s="178"/>
    </row>
    <row r="89" spans="1:8" s="2" customFormat="1" ht="12.75">
      <c r="A89" s="30"/>
      <c r="C89" s="30"/>
      <c r="E89" s="33"/>
      <c r="F89" s="33"/>
      <c r="G89" s="33"/>
      <c r="H89" s="178"/>
    </row>
    <row r="90" spans="1:8" s="2" customFormat="1" ht="12.75">
      <c r="A90" s="30"/>
      <c r="C90" s="30"/>
      <c r="E90" s="33"/>
      <c r="F90" s="32"/>
      <c r="G90" s="33"/>
      <c r="H90" s="178"/>
    </row>
    <row r="91" spans="1:8" s="2" customFormat="1" ht="12.75">
      <c r="A91" s="177"/>
      <c r="C91" s="177"/>
      <c r="E91" s="320"/>
      <c r="F91" s="178"/>
      <c r="G91" s="178"/>
      <c r="H91" s="178"/>
    </row>
    <row r="92" spans="1:8" s="2" customFormat="1" ht="12.75">
      <c r="A92" s="30"/>
      <c r="C92" s="30"/>
      <c r="E92" s="33"/>
      <c r="F92" s="33"/>
      <c r="G92" s="33"/>
      <c r="H92" s="178"/>
    </row>
    <row r="93" spans="1:8" s="2" customFormat="1" ht="12.75">
      <c r="A93" s="30"/>
      <c r="C93" s="30"/>
      <c r="E93" s="33"/>
      <c r="F93" s="33"/>
      <c r="G93" s="33"/>
      <c r="H93" s="178"/>
    </row>
    <row r="94" spans="1:8" s="2" customFormat="1" ht="12.75">
      <c r="A94" s="30"/>
      <c r="C94" s="30"/>
      <c r="E94" s="33"/>
      <c r="F94" s="33"/>
      <c r="G94" s="33"/>
      <c r="H94" s="178"/>
    </row>
    <row r="95" spans="1:8" s="2" customFormat="1" ht="61.5" customHeight="1">
      <c r="A95" s="177"/>
      <c r="B95" s="176"/>
      <c r="C95" s="321"/>
      <c r="D95" s="176"/>
      <c r="E95" s="178"/>
      <c r="F95" s="178"/>
      <c r="G95" s="178"/>
      <c r="H95" s="178"/>
    </row>
    <row r="96" spans="1:8" s="2" customFormat="1" ht="12.75">
      <c r="A96" s="30"/>
      <c r="E96" s="33"/>
      <c r="F96" s="33"/>
      <c r="G96" s="33"/>
      <c r="H96" s="178"/>
    </row>
    <row r="97" spans="1:8" s="2" customFormat="1" ht="12.75">
      <c r="A97" s="30"/>
      <c r="E97" s="33"/>
      <c r="F97" s="33"/>
      <c r="G97" s="33"/>
      <c r="H97" s="178"/>
    </row>
    <row r="98" spans="1:8" s="2" customFormat="1" ht="12.75">
      <c r="A98" s="177"/>
      <c r="B98" s="176"/>
      <c r="C98" s="177"/>
      <c r="D98" s="176"/>
      <c r="E98" s="178"/>
      <c r="F98" s="178"/>
      <c r="G98" s="178"/>
      <c r="H98" s="178"/>
    </row>
    <row r="99" spans="1:8" s="2" customFormat="1" ht="12.75">
      <c r="A99" s="30"/>
      <c r="C99" s="30"/>
      <c r="E99" s="33"/>
      <c r="F99" s="33"/>
      <c r="G99" s="33"/>
      <c r="H99" s="178"/>
    </row>
    <row r="100" spans="5:7" s="2" customFormat="1" ht="12.75">
      <c r="E100" s="10"/>
      <c r="F100" s="10"/>
      <c r="G100" s="10"/>
    </row>
    <row r="101" spans="5:7" s="2" customFormat="1" ht="12.75">
      <c r="E101" s="10"/>
      <c r="F101" s="10"/>
      <c r="G101" s="10"/>
    </row>
    <row r="102" spans="1:8" s="2" customFormat="1" ht="12.75">
      <c r="A102" s="30"/>
      <c r="B102" s="23"/>
      <c r="C102" s="9"/>
      <c r="E102" s="10"/>
      <c r="F102" s="10"/>
      <c r="G102" s="10"/>
      <c r="H102" s="32"/>
    </row>
    <row r="103" spans="1:8" s="2" customFormat="1" ht="12.75">
      <c r="A103" s="322"/>
      <c r="B103" s="323"/>
      <c r="C103" s="323"/>
      <c r="D103" s="323"/>
      <c r="E103" s="322"/>
      <c r="F103" s="322"/>
      <c r="G103" s="322"/>
      <c r="H103" s="324"/>
    </row>
    <row r="104" spans="1:8" s="2" customFormat="1" ht="12.75">
      <c r="A104" s="50"/>
      <c r="B104" s="23"/>
      <c r="C104" s="23"/>
      <c r="D104" s="23"/>
      <c r="E104" s="325"/>
      <c r="F104" s="325"/>
      <c r="G104" s="325"/>
      <c r="H104" s="326"/>
    </row>
    <row r="105" spans="1:8" s="2" customFormat="1" ht="12.75">
      <c r="A105" s="30"/>
      <c r="C105" s="30"/>
      <c r="E105" s="33"/>
      <c r="F105" s="33"/>
      <c r="G105" s="33"/>
      <c r="H105" s="326"/>
    </row>
    <row r="106" spans="1:8" s="2" customFormat="1" ht="12.75">
      <c r="A106" s="30"/>
      <c r="C106" s="110"/>
      <c r="E106" s="33"/>
      <c r="F106" s="33"/>
      <c r="G106" s="33"/>
      <c r="H106" s="326"/>
    </row>
    <row r="107" spans="1:8" s="2" customFormat="1" ht="12.75">
      <c r="A107" s="30"/>
      <c r="C107" s="30"/>
      <c r="E107" s="33"/>
      <c r="F107" s="33"/>
      <c r="G107" s="33"/>
      <c r="H107" s="326"/>
    </row>
    <row r="108" spans="1:8" s="2" customFormat="1" ht="12.75">
      <c r="A108" s="30"/>
      <c r="C108" s="30"/>
      <c r="E108" s="33"/>
      <c r="F108" s="33"/>
      <c r="G108" s="33"/>
      <c r="H108" s="326"/>
    </row>
    <row r="109" spans="1:8" s="2" customFormat="1" ht="12.75">
      <c r="A109" s="30"/>
      <c r="C109" s="30"/>
      <c r="E109" s="33"/>
      <c r="F109" s="33"/>
      <c r="G109" s="33"/>
      <c r="H109" s="326"/>
    </row>
    <row r="110" spans="1:8" s="2" customFormat="1" ht="66" customHeight="1">
      <c r="A110" s="30"/>
      <c r="C110" s="327"/>
      <c r="E110" s="33"/>
      <c r="F110" s="33"/>
      <c r="G110" s="33"/>
      <c r="H110" s="326"/>
    </row>
    <row r="111" spans="1:8" s="2" customFormat="1" ht="12.75">
      <c r="A111" s="30"/>
      <c r="C111" s="30"/>
      <c r="E111" s="33"/>
      <c r="F111" s="33"/>
      <c r="G111" s="33"/>
      <c r="H111" s="326"/>
    </row>
    <row r="112" spans="1:8" s="2" customFormat="1" ht="12.75">
      <c r="A112" s="30"/>
      <c r="C112" s="110"/>
      <c r="E112" s="33"/>
      <c r="F112" s="33"/>
      <c r="G112" s="33"/>
      <c r="H112" s="326"/>
    </row>
    <row r="113" spans="1:8" s="2" customFormat="1" ht="12.75">
      <c r="A113" s="30"/>
      <c r="C113" s="30"/>
      <c r="E113" s="33"/>
      <c r="F113" s="33"/>
      <c r="G113" s="33"/>
      <c r="H113" s="326"/>
    </row>
    <row r="114" spans="1:8" s="2" customFormat="1" ht="12.75">
      <c r="A114" s="30"/>
      <c r="C114" s="9"/>
      <c r="D114" s="23"/>
      <c r="E114" s="28"/>
      <c r="F114" s="28"/>
      <c r="G114" s="28"/>
      <c r="H114" s="326"/>
    </row>
    <row r="115" spans="3:8" s="2" customFormat="1" ht="12.75">
      <c r="C115" s="9"/>
      <c r="D115" s="23"/>
      <c r="E115" s="328"/>
      <c r="F115" s="28"/>
      <c r="G115" s="28"/>
      <c r="H115" s="326"/>
    </row>
    <row r="116" spans="1:8" s="2" customFormat="1" ht="12.75">
      <c r="A116" s="30"/>
      <c r="C116" s="30"/>
      <c r="E116" s="10"/>
      <c r="F116" s="10"/>
      <c r="G116" s="10"/>
      <c r="H116" s="32"/>
    </row>
    <row r="117" spans="1:7" s="2" customFormat="1" ht="12.75">
      <c r="A117" s="248"/>
      <c r="B117" s="248"/>
      <c r="C117" s="329"/>
      <c r="D117" s="329"/>
      <c r="E117" s="330"/>
      <c r="F117" s="330"/>
      <c r="G117" s="330"/>
    </row>
    <row r="118" spans="1:8" s="2" customFormat="1" ht="37.5" customHeight="1">
      <c r="A118" s="30"/>
      <c r="C118" s="78"/>
      <c r="E118" s="10"/>
      <c r="F118" s="10"/>
      <c r="G118" s="10"/>
      <c r="H118" s="32"/>
    </row>
    <row r="119" spans="3:7" s="248" customFormat="1" ht="33.75" customHeight="1">
      <c r="C119" s="331"/>
      <c r="E119" s="263"/>
      <c r="F119" s="263"/>
      <c r="G119" s="263"/>
    </row>
    <row r="120" s="2" customFormat="1" ht="12.75"/>
    <row r="121" s="2" customFormat="1" ht="12.75"/>
    <row r="122" s="2" customFormat="1" ht="12.75"/>
  </sheetData>
  <sheetProtection/>
  <mergeCells count="3">
    <mergeCell ref="C4:H4"/>
    <mergeCell ref="C5:H5"/>
    <mergeCell ref="E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 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</dc:creator>
  <cp:keywords/>
  <dc:description/>
  <cp:lastModifiedBy>Marija</cp:lastModifiedBy>
  <cp:lastPrinted>2020-11-27T12:01:07Z</cp:lastPrinted>
  <dcterms:created xsi:type="dcterms:W3CDTF">2005-11-22T10:01:08Z</dcterms:created>
  <dcterms:modified xsi:type="dcterms:W3CDTF">2020-12-14T09:19:03Z</dcterms:modified>
  <cp:category/>
  <cp:version/>
  <cp:contentType/>
  <cp:contentStatus/>
</cp:coreProperties>
</file>