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<sst xmlns="http://schemas.openxmlformats.org/spreadsheetml/2006/main" count="155" uniqueCount="121">
  <si>
    <t>REPUBLIKA HRVATSKA</t>
  </si>
  <si>
    <t>MINISTARSTVO ZNANOSTI  I ŠPORTA</t>
  </si>
  <si>
    <t>GRAD ČAKOVEC</t>
  </si>
  <si>
    <t>III. OSNOVNA ŠKOLA ČAKOVEC</t>
  </si>
  <si>
    <t>PRIHODI I PRIMICI</t>
  </si>
  <si>
    <t>Naziv računa</t>
  </si>
  <si>
    <t xml:space="preserve">                              </t>
  </si>
  <si>
    <t>Donacije</t>
  </si>
  <si>
    <t xml:space="preserve">                               -Grad</t>
  </si>
  <si>
    <t xml:space="preserve">                              - Županija</t>
  </si>
  <si>
    <t>Prihodi od prodaje stanova</t>
  </si>
  <si>
    <t>UKUPNI PRIHODI</t>
  </si>
  <si>
    <t>Doprinosi na plaće</t>
  </si>
  <si>
    <t>Ostali rashodi za zaposlene</t>
  </si>
  <si>
    <t>Službena putovanja</t>
  </si>
  <si>
    <t>Uredski i ostali materijal</t>
  </si>
  <si>
    <t>Energija</t>
  </si>
  <si>
    <t>Materijal za tekuće održavanje</t>
  </si>
  <si>
    <t>Sitni inventar</t>
  </si>
  <si>
    <t>Računalne usluge</t>
  </si>
  <si>
    <t>Ostale usluge</t>
  </si>
  <si>
    <t>Reprezentacija</t>
  </si>
  <si>
    <t>Članarine</t>
  </si>
  <si>
    <t>Bankarske usluge</t>
  </si>
  <si>
    <t>Zatezna kamata</t>
  </si>
  <si>
    <t>Uredska oprema inamještaj</t>
  </si>
  <si>
    <t>Seminari i savjetovanja</t>
  </si>
  <si>
    <t>Intelektualne usluge</t>
  </si>
  <si>
    <t>UKUPNO:</t>
  </si>
  <si>
    <t>Temeljem članka 14. Stavka 4. Zakona o proračunu (N.N.96/03.) ravnateljica škole</t>
  </si>
  <si>
    <t xml:space="preserve"> IZMJENA I DOPUNA FINANCIJSKOG PLANA ZA 2005. GODINU</t>
  </si>
  <si>
    <t>PLAN NABAVE DUGOTRAJNE IMOVINE</t>
  </si>
  <si>
    <t>Naknade za prijevoz</t>
  </si>
  <si>
    <t>Ostali nespomenuti rashodi</t>
  </si>
  <si>
    <t>Ostali nespom. prihodi</t>
  </si>
  <si>
    <t>Mirjana Friganović, prof.  donosi</t>
  </si>
  <si>
    <t>SVEUKUPNO:</t>
  </si>
  <si>
    <t>Usluge tekućeg i invest. odr.</t>
  </si>
  <si>
    <t>Usluge telefona, pošte i prijevoza</t>
  </si>
  <si>
    <t>IZDACI</t>
  </si>
  <si>
    <t>IZDACI ZA DUGOTRAJNU IMOVINU</t>
  </si>
  <si>
    <t xml:space="preserve">IZVJEŠĆE O FINANCIJSKOM POSLOVANJU </t>
  </si>
  <si>
    <t>Prihodi iz proračuna</t>
  </si>
  <si>
    <t>Namirnice</t>
  </si>
  <si>
    <t>Ostali nespomenuti financijski r.</t>
  </si>
  <si>
    <t>Ravnateljica škole:</t>
  </si>
  <si>
    <t>Temeljem članka 186. Statuta III. Osnovne škole Čakovec, ravanteljica škole</t>
  </si>
  <si>
    <t>Dodatna ulaganja  na postroj. I opr.</t>
  </si>
  <si>
    <t>Kamate na dep. po viđ.</t>
  </si>
  <si>
    <t>Prihodi od prodaje papira</t>
  </si>
  <si>
    <t>Komunalna usluga</t>
  </si>
  <si>
    <t>Pristojbe i naknade</t>
  </si>
  <si>
    <t>Knjige</t>
  </si>
  <si>
    <t>Naknade troškova zaposlenima</t>
  </si>
  <si>
    <t>Službena radna odjeća i obuća</t>
  </si>
  <si>
    <t>Izdaci za materijal i energiju</t>
  </si>
  <si>
    <t>Rashodi za usluge</t>
  </si>
  <si>
    <t>Donacije- tekuće</t>
  </si>
  <si>
    <t>Donacije - kapitalne</t>
  </si>
  <si>
    <t>Račun i rač. plana</t>
  </si>
  <si>
    <t>Ostvareno u izvještajnom razdoblju prethodne godine</t>
  </si>
  <si>
    <t>Prihodi po posebnim propisima</t>
  </si>
  <si>
    <t>Prihodi od imovine</t>
  </si>
  <si>
    <t xml:space="preserve">Donacije </t>
  </si>
  <si>
    <t>Prihodi od grada</t>
  </si>
  <si>
    <t>Decentralizirane funkcije</t>
  </si>
  <si>
    <t>Produženi boravak</t>
  </si>
  <si>
    <t>Ostali prihodi iz grada</t>
  </si>
  <si>
    <t>Sufinanciranje cijene usluge</t>
  </si>
  <si>
    <t>Prihodi s osnove osiguranja (štete)</t>
  </si>
  <si>
    <t>Ostali prihodi za poebne namjene</t>
  </si>
  <si>
    <t>Ostali nespomenuti prihodi  (upl.)</t>
  </si>
  <si>
    <t xml:space="preserve">Ostali prihodi </t>
  </si>
  <si>
    <t>Prihodi poslovanja</t>
  </si>
  <si>
    <t>Rashodi poslovanja</t>
  </si>
  <si>
    <t>Rashodi za zaposlene</t>
  </si>
  <si>
    <t>Materijalni rashodi</t>
  </si>
  <si>
    <t>Usluge promodžbe i informiranja</t>
  </si>
  <si>
    <t>Zdravsrvene i veterinarske usluge</t>
  </si>
  <si>
    <t>Nak. troš.osobama izvan r. od.</t>
  </si>
  <si>
    <t xml:space="preserve">Ostali rashodi </t>
  </si>
  <si>
    <t>MANJAK / VIŠAK PRIHODA</t>
  </si>
  <si>
    <t>RASPOLOŽIV VIŠAK U SLJEDEĆEM RAZDOBLJU</t>
  </si>
  <si>
    <t>OBRAZAC OBVEZE</t>
  </si>
  <si>
    <t>Međusobne obveze proračunskih korisnika</t>
  </si>
  <si>
    <t>Obaveze za rashode poslovanja</t>
  </si>
  <si>
    <t>Ostvareno u izvještajnom razdoblju tekuće  godine</t>
  </si>
  <si>
    <t>Ostvareno u izvještajnom razdoblju tekuće godine</t>
  </si>
  <si>
    <t>Zakupnine i najamnine</t>
  </si>
  <si>
    <t>OBRAČUNATI, A NENEPLAĆENI PRIHODI</t>
  </si>
  <si>
    <t>Prihodi od zakupa i iznajmljivanja im</t>
  </si>
  <si>
    <t>Prihodi od prodaje proiz. i robe i pruženih usluga</t>
  </si>
  <si>
    <t>Ostale naknade troškove zaposlenima</t>
  </si>
  <si>
    <t>Ostali nspom. rashodi</t>
  </si>
  <si>
    <t>Sportska iglazbena oprema</t>
  </si>
  <si>
    <t>Uređaji, strojevi i oprema za ostale namjene</t>
  </si>
  <si>
    <t>Obaveze za nabavu nefinancijske imovine</t>
  </si>
  <si>
    <t>OstalifFinancijski izdaci</t>
  </si>
  <si>
    <t>Proizv. Dug. Imov.</t>
  </si>
  <si>
    <t>Indeks tekuća u odnosu na prošlu godinu</t>
  </si>
  <si>
    <t xml:space="preserve">razmatrano je i usvojeno na sjednici Školskog odbora održanoj </t>
  </si>
  <si>
    <t>Predsjednica Školskog odbora:</t>
  </si>
  <si>
    <t>Ana Jeđud</t>
  </si>
  <si>
    <t>Planirano na polugodišnjoj razini</t>
  </si>
  <si>
    <t>Tekuće pomoći iz državnog proračuna temeljem prijenosa EU sredstava</t>
  </si>
  <si>
    <t>Plaće za zaposlene za red. Rad</t>
  </si>
  <si>
    <t>Plaće za prekovremeni rad</t>
  </si>
  <si>
    <t>Plaće za posebne uvjete</t>
  </si>
  <si>
    <t xml:space="preserve"> ZA RAZDOBLJE 01.01.2016. - 30.06.2016. </t>
  </si>
  <si>
    <t>Nataša Hajdinjak, dipl.uč.</t>
  </si>
  <si>
    <t>Stanje obveza na dan 30. 06. 2016.</t>
  </si>
  <si>
    <t>Izvješće i financijskom poslovanju škole za razdoblje od 01. 01 2016. godine do 30.06.2016.</t>
  </si>
  <si>
    <t>Tekuće pomoći od izvanprpračunskih korisnika</t>
  </si>
  <si>
    <t>Tekuće pomoći iz nenadležnog proračuna</t>
  </si>
  <si>
    <t>Pomoći iz inozemszva i subjekata unutar općeg proračuna</t>
  </si>
  <si>
    <t>MANJAK PRIHODA IZ PRETHODNE GODINE</t>
  </si>
  <si>
    <t>NATAŠA HAJDINJAK, DIPL. UČ.</t>
  </si>
  <si>
    <t>Planirano za 2016</t>
  </si>
  <si>
    <t>Plaće bruto</t>
  </si>
  <si>
    <t>Indeks ostvareno u odnosu na planirano</t>
  </si>
  <si>
    <t>5.09.2016.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</si>
</sst>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#,##0.00\ &quot;kn&quot;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0" fillId="0" borderId="10" xfId="0" applyBorder="1" applyAlignment="1">
      <alignment horizontal="left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7" xfId="0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9" xfId="0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18" xfId="0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24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" fontId="1" fillId="0" borderId="25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2" xfId="0" applyNumberFormat="1" applyFont="1" applyBorder="1" applyAlignment="1">
      <alignment/>
    </xf>
    <xf numFmtId="44" fontId="1" fillId="0" borderId="10" xfId="57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Fill="1" applyBorder="1" applyAlignment="1">
      <alignment/>
    </xf>
    <xf numFmtId="4" fontId="1" fillId="0" borderId="2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wrapText="1"/>
    </xf>
    <xf numFmtId="4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wrapText="1"/>
    </xf>
    <xf numFmtId="4" fontId="1" fillId="0" borderId="29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29" xfId="0" applyNumberFormat="1" applyBorder="1" applyAlignment="1">
      <alignment horizontal="right"/>
    </xf>
    <xf numFmtId="164" fontId="1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4" fontId="0" fillId="0" borderId="28" xfId="0" applyNumberFormat="1" applyBorder="1" applyAlignment="1">
      <alignment/>
    </xf>
    <xf numFmtId="4" fontId="1" fillId="0" borderId="31" xfId="0" applyNumberFormat="1" applyFont="1" applyBorder="1" applyAlignment="1">
      <alignment wrapText="1"/>
    </xf>
    <xf numFmtId="4" fontId="1" fillId="0" borderId="1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1" fillId="0" borderId="10" xfId="0" applyNumberFormat="1" applyFont="1" applyBorder="1" applyAlignment="1">
      <alignment wrapText="1"/>
    </xf>
    <xf numFmtId="164" fontId="1" fillId="0" borderId="12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vertical="center" wrapText="1"/>
    </xf>
    <xf numFmtId="164" fontId="1" fillId="0" borderId="15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wrapText="1"/>
    </xf>
    <xf numFmtId="4" fontId="0" fillId="0" borderId="25" xfId="0" applyNumberFormat="1" applyBorder="1" applyAlignment="1">
      <alignment/>
    </xf>
    <xf numFmtId="4" fontId="1" fillId="0" borderId="19" xfId="0" applyNumberFormat="1" applyFont="1" applyBorder="1" applyAlignment="1">
      <alignment wrapText="1"/>
    </xf>
    <xf numFmtId="4" fontId="0" fillId="0" borderId="15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0" fillId="0" borderId="30" xfId="0" applyNumberFormat="1" applyBorder="1" applyAlignment="1">
      <alignment/>
    </xf>
    <xf numFmtId="4" fontId="0" fillId="0" borderId="10" xfId="0" applyNumberFormat="1" applyFont="1" applyBorder="1" applyAlignment="1">
      <alignment horizontal="left" wrapText="1"/>
    </xf>
    <xf numFmtId="3" fontId="0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4" fontId="0" fillId="0" borderId="16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3"/>
  <sheetViews>
    <sheetView tabSelected="1" zoomScalePageLayoutView="0" workbookViewId="0" topLeftCell="B1">
      <selection activeCell="I151" sqref="I151"/>
    </sheetView>
  </sheetViews>
  <sheetFormatPr defaultColWidth="9.140625" defaultRowHeight="12.75"/>
  <cols>
    <col min="1" max="1" width="9.140625" style="0" hidden="1" customWidth="1"/>
    <col min="2" max="2" width="11.8515625" style="0" customWidth="1"/>
    <col min="3" max="3" width="4.8515625" style="0" hidden="1" customWidth="1"/>
    <col min="4" max="4" width="29.00390625" style="0" customWidth="1"/>
    <col min="5" max="5" width="2.421875" style="0" hidden="1" customWidth="1"/>
    <col min="6" max="6" width="15.28125" style="0" hidden="1" customWidth="1"/>
    <col min="7" max="7" width="15.28125" style="0" customWidth="1"/>
    <col min="8" max="8" width="14.421875" style="0" customWidth="1"/>
    <col min="9" max="9" width="13.00390625" style="0" customWidth="1"/>
    <col min="10" max="10" width="11.140625" style="0" customWidth="1"/>
    <col min="11" max="11" width="11.7109375" style="0" customWidth="1"/>
    <col min="16" max="16" width="8.00390625" style="0" customWidth="1"/>
  </cols>
  <sheetData>
    <row r="2" ht="12.75">
      <c r="B2" t="s">
        <v>0</v>
      </c>
    </row>
    <row r="3" ht="12.75">
      <c r="B3" t="s">
        <v>1</v>
      </c>
    </row>
    <row r="4" ht="12.75">
      <c r="B4" t="s">
        <v>2</v>
      </c>
    </row>
    <row r="5" ht="12.75">
      <c r="B5" t="s">
        <v>3</v>
      </c>
    </row>
    <row r="10" spans="3:4" ht="12.75">
      <c r="C10" t="s">
        <v>29</v>
      </c>
      <c r="D10" t="s">
        <v>46</v>
      </c>
    </row>
    <row r="11" spans="3:13" ht="12.75">
      <c r="C11" t="s">
        <v>35</v>
      </c>
      <c r="D11" s="127" t="s">
        <v>116</v>
      </c>
      <c r="E11" s="125"/>
      <c r="F11" s="125"/>
      <c r="G11" s="125"/>
      <c r="H11" s="125"/>
      <c r="I11" s="125"/>
      <c r="J11" s="125"/>
      <c r="M11" s="3"/>
    </row>
    <row r="12" spans="2:13" ht="12.75">
      <c r="B12" s="7"/>
      <c r="C12" s="6"/>
      <c r="D12" s="126" t="s">
        <v>41</v>
      </c>
      <c r="E12" s="126"/>
      <c r="F12" s="126"/>
      <c r="G12" s="126"/>
      <c r="H12" s="126"/>
      <c r="I12" s="126"/>
      <c r="J12" s="126"/>
      <c r="M12" s="3"/>
    </row>
    <row r="13" spans="3:10" ht="12" customHeight="1">
      <c r="C13" s="5" t="s">
        <v>30</v>
      </c>
      <c r="D13" s="126" t="s">
        <v>108</v>
      </c>
      <c r="E13" s="126"/>
      <c r="F13" s="126"/>
      <c r="G13" s="126"/>
      <c r="H13" s="126"/>
      <c r="I13" s="126"/>
      <c r="J13" s="126"/>
    </row>
    <row r="14" ht="12.75" hidden="1"/>
    <row r="16" spans="2:3" ht="12.75">
      <c r="B16" s="5" t="s">
        <v>4</v>
      </c>
      <c r="C16" s="5"/>
    </row>
    <row r="17" ht="0.75" customHeight="1" thickBot="1"/>
    <row r="18" spans="2:11" ht="65.25" customHeight="1" thickBot="1">
      <c r="B18" s="59" t="s">
        <v>59</v>
      </c>
      <c r="C18" s="13"/>
      <c r="D18" s="84" t="s">
        <v>5</v>
      </c>
      <c r="E18" s="13"/>
      <c r="F18" s="108"/>
      <c r="G18" s="85" t="s">
        <v>117</v>
      </c>
      <c r="H18" s="85" t="s">
        <v>60</v>
      </c>
      <c r="I18" s="85" t="s">
        <v>86</v>
      </c>
      <c r="J18" s="109" t="s">
        <v>99</v>
      </c>
      <c r="K18" s="109" t="s">
        <v>119</v>
      </c>
    </row>
    <row r="19" spans="2:11" ht="24" customHeight="1">
      <c r="B19" s="68">
        <v>6</v>
      </c>
      <c r="C19" s="69"/>
      <c r="D19" s="70" t="s">
        <v>73</v>
      </c>
      <c r="E19" s="69"/>
      <c r="F19" s="112"/>
      <c r="G19" s="112">
        <v>6550934</v>
      </c>
      <c r="H19" s="112">
        <f>H20+H24+H28+H33+H40</f>
        <v>3184303</v>
      </c>
      <c r="I19" s="112">
        <f>I20+I24+I28+I33+I40</f>
        <v>3283860</v>
      </c>
      <c r="J19" s="104">
        <f>(I19/H19)*100</f>
        <v>103.12649267359294</v>
      </c>
      <c r="K19" s="104">
        <f>(I19/G19)*100</f>
        <v>50.128119135378256</v>
      </c>
    </row>
    <row r="20" spans="2:11" ht="24" customHeight="1">
      <c r="B20" s="68">
        <v>63</v>
      </c>
      <c r="C20" s="69"/>
      <c r="D20" s="122" t="s">
        <v>114</v>
      </c>
      <c r="E20" s="69"/>
      <c r="F20" s="112"/>
      <c r="G20" s="112"/>
      <c r="H20" s="112">
        <f>H21+H22+H23</f>
        <v>2584793</v>
      </c>
      <c r="I20" s="112">
        <f>I21+I22+I23</f>
        <v>2597360</v>
      </c>
      <c r="J20" s="104">
        <f aca="true" t="shared" si="0" ref="J20:J49">(I20/H20)*100</f>
        <v>100.48618980320667</v>
      </c>
      <c r="K20" s="104"/>
    </row>
    <row r="21" spans="2:11" ht="25.5" customHeight="1">
      <c r="B21" s="23">
        <v>6341</v>
      </c>
      <c r="C21" s="49"/>
      <c r="D21" s="119" t="s">
        <v>112</v>
      </c>
      <c r="E21" s="49"/>
      <c r="F21" s="117"/>
      <c r="G21" s="117"/>
      <c r="H21" s="71"/>
      <c r="I21" s="71">
        <v>6751</v>
      </c>
      <c r="J21" s="104"/>
      <c r="K21" s="104"/>
    </row>
    <row r="22" spans="2:11" ht="25.5" customHeight="1">
      <c r="B22" s="23">
        <v>6361</v>
      </c>
      <c r="C22" s="49"/>
      <c r="D22" s="119" t="s">
        <v>113</v>
      </c>
      <c r="E22" s="49"/>
      <c r="F22" s="117"/>
      <c r="G22" s="117">
        <v>4925820</v>
      </c>
      <c r="H22" s="101">
        <v>2440653</v>
      </c>
      <c r="I22" s="101">
        <v>2462011</v>
      </c>
      <c r="J22" s="104">
        <f t="shared" si="0"/>
        <v>100.87509367370127</v>
      </c>
      <c r="K22" s="104">
        <f>(I22/G22)*100</f>
        <v>49.98174923160002</v>
      </c>
    </row>
    <row r="23" spans="2:11" ht="30.75" customHeight="1">
      <c r="B23" s="23">
        <v>6381</v>
      </c>
      <c r="C23" s="49"/>
      <c r="D23" s="121" t="s">
        <v>104</v>
      </c>
      <c r="E23" s="49"/>
      <c r="F23" s="117"/>
      <c r="G23" s="117">
        <v>209744</v>
      </c>
      <c r="H23" s="101">
        <v>144140</v>
      </c>
      <c r="I23" s="101">
        <v>128598</v>
      </c>
      <c r="J23" s="104">
        <f t="shared" si="0"/>
        <v>89.21742750104066</v>
      </c>
      <c r="K23" s="104">
        <f>(I23/G23)*100</f>
        <v>61.31188496452818</v>
      </c>
    </row>
    <row r="24" spans="2:11" ht="14.25" customHeight="1">
      <c r="B24" s="31">
        <v>64</v>
      </c>
      <c r="C24" s="31"/>
      <c r="D24" s="64" t="s">
        <v>62</v>
      </c>
      <c r="E24" s="31"/>
      <c r="F24" s="86"/>
      <c r="G24" s="86"/>
      <c r="H24" s="86">
        <f>H25+H26</f>
        <v>165</v>
      </c>
      <c r="I24" s="86">
        <f>I25+I26</f>
        <v>1272</v>
      </c>
      <c r="J24" s="104">
        <f t="shared" si="0"/>
        <v>770.9090909090909</v>
      </c>
      <c r="K24" s="104"/>
    </row>
    <row r="25" spans="2:11" ht="12.75">
      <c r="B25" s="1">
        <v>6413</v>
      </c>
      <c r="C25" s="1"/>
      <c r="D25" s="21" t="s">
        <v>48</v>
      </c>
      <c r="E25" s="1"/>
      <c r="F25" s="101"/>
      <c r="G25" s="101">
        <v>300</v>
      </c>
      <c r="H25" s="71">
        <v>165</v>
      </c>
      <c r="I25" s="71">
        <v>32</v>
      </c>
      <c r="J25" s="104">
        <f t="shared" si="0"/>
        <v>19.393939393939394</v>
      </c>
      <c r="K25" s="104">
        <f>(I25/G25)*100</f>
        <v>10.666666666666668</v>
      </c>
    </row>
    <row r="26" spans="2:11" ht="12.75">
      <c r="B26" s="10">
        <v>6422</v>
      </c>
      <c r="C26" s="10"/>
      <c r="D26" s="92" t="s">
        <v>90</v>
      </c>
      <c r="E26" s="10"/>
      <c r="F26" s="118"/>
      <c r="G26" s="118">
        <v>7000</v>
      </c>
      <c r="H26" s="71"/>
      <c r="I26" s="71">
        <v>1240</v>
      </c>
      <c r="J26" s="104"/>
      <c r="K26" s="104">
        <f>(I26/G26)*100</f>
        <v>17.71428571428571</v>
      </c>
    </row>
    <row r="27" spans="2:11" ht="12.75">
      <c r="B27" s="67">
        <v>652</v>
      </c>
      <c r="C27" s="67"/>
      <c r="D27" s="64" t="s">
        <v>61</v>
      </c>
      <c r="E27" s="67"/>
      <c r="F27" s="88"/>
      <c r="G27" s="88"/>
      <c r="H27" s="88"/>
      <c r="I27" s="71"/>
      <c r="J27" s="104"/>
      <c r="K27" s="104"/>
    </row>
    <row r="28" spans="2:11" ht="12.75">
      <c r="B28" s="31">
        <v>6526</v>
      </c>
      <c r="C28" s="31"/>
      <c r="D28" s="31" t="s">
        <v>34</v>
      </c>
      <c r="E28" s="31"/>
      <c r="F28" s="86"/>
      <c r="G28" s="86">
        <v>541600</v>
      </c>
      <c r="H28" s="86">
        <f>H29+H30+H31+H32</f>
        <v>242447</v>
      </c>
      <c r="I28" s="86">
        <f>I29+I30+I31+I32</f>
        <v>269122</v>
      </c>
      <c r="J28" s="104">
        <f t="shared" si="0"/>
        <v>111.00240464926354</v>
      </c>
      <c r="K28" s="104">
        <f>(I28/G28)*100</f>
        <v>49.69017725258493</v>
      </c>
    </row>
    <row r="29" spans="2:11" ht="12.75">
      <c r="B29" s="1">
        <v>65264</v>
      </c>
      <c r="C29" s="1"/>
      <c r="D29" s="1" t="s">
        <v>68</v>
      </c>
      <c r="E29" s="1"/>
      <c r="F29" s="101"/>
      <c r="G29" s="101"/>
      <c r="H29" s="71">
        <v>212618</v>
      </c>
      <c r="I29" s="71">
        <v>269122</v>
      </c>
      <c r="J29" s="104">
        <f t="shared" si="0"/>
        <v>126.57536050569567</v>
      </c>
      <c r="K29" s="104"/>
    </row>
    <row r="30" spans="2:11" ht="12.75">
      <c r="B30" s="1">
        <v>65267</v>
      </c>
      <c r="C30" s="1"/>
      <c r="D30" s="1" t="s">
        <v>69</v>
      </c>
      <c r="E30" s="1"/>
      <c r="F30" s="101"/>
      <c r="G30" s="101"/>
      <c r="H30" s="71"/>
      <c r="I30" s="71"/>
      <c r="J30" s="104"/>
      <c r="K30" s="104"/>
    </row>
    <row r="31" spans="2:11" ht="12.75">
      <c r="B31" s="1">
        <v>65268</v>
      </c>
      <c r="C31" s="1"/>
      <c r="D31" s="1" t="s">
        <v>70</v>
      </c>
      <c r="E31" s="1"/>
      <c r="F31" s="101"/>
      <c r="G31" s="101"/>
      <c r="H31" s="71">
        <v>8605</v>
      </c>
      <c r="I31" s="71"/>
      <c r="J31" s="104">
        <f t="shared" si="0"/>
        <v>0</v>
      </c>
      <c r="K31" s="104"/>
    </row>
    <row r="32" spans="2:11" ht="12.75">
      <c r="B32" s="1">
        <v>65269</v>
      </c>
      <c r="C32" s="1"/>
      <c r="D32" s="1" t="s">
        <v>71</v>
      </c>
      <c r="E32" s="1"/>
      <c r="F32" s="101"/>
      <c r="G32" s="101"/>
      <c r="H32" s="71">
        <v>21224</v>
      </c>
      <c r="I32" s="71"/>
      <c r="J32" s="104">
        <f t="shared" si="0"/>
        <v>0</v>
      </c>
      <c r="K32" s="104"/>
    </row>
    <row r="33" spans="2:11" ht="32.25" customHeight="1">
      <c r="B33" s="31">
        <v>66</v>
      </c>
      <c r="C33" s="31"/>
      <c r="D33" s="93" t="s">
        <v>91</v>
      </c>
      <c r="E33" s="31"/>
      <c r="F33" s="86"/>
      <c r="G33" s="86"/>
      <c r="H33" s="86">
        <f>SUM(H34+H35)</f>
        <v>12293</v>
      </c>
      <c r="I33" s="86">
        <f>SUM(I34+I35)</f>
        <v>12077</v>
      </c>
      <c r="J33" s="104">
        <f t="shared" si="0"/>
        <v>98.24290246481738</v>
      </c>
      <c r="K33" s="104"/>
    </row>
    <row r="34" spans="2:11" ht="12.75">
      <c r="B34" s="31">
        <v>6614</v>
      </c>
      <c r="C34" s="31"/>
      <c r="D34" s="23" t="s">
        <v>49</v>
      </c>
      <c r="E34" s="23"/>
      <c r="F34" s="87"/>
      <c r="G34" s="87">
        <v>3000</v>
      </c>
      <c r="H34" s="71">
        <v>1844</v>
      </c>
      <c r="I34" s="71">
        <v>1692</v>
      </c>
      <c r="J34" s="104">
        <f t="shared" si="0"/>
        <v>91.75704989154013</v>
      </c>
      <c r="K34" s="104">
        <f>(I34/G34)*100</f>
        <v>56.39999999999999</v>
      </c>
    </row>
    <row r="35" spans="2:11" ht="12.75">
      <c r="B35" s="31">
        <v>663</v>
      </c>
      <c r="C35" s="31"/>
      <c r="D35" s="31" t="s">
        <v>63</v>
      </c>
      <c r="E35" s="31"/>
      <c r="F35" s="86"/>
      <c r="G35" s="86">
        <v>8000</v>
      </c>
      <c r="H35" s="86">
        <f>H36+H38</f>
        <v>10449</v>
      </c>
      <c r="I35" s="86">
        <f>I36+I38</f>
        <v>10385</v>
      </c>
      <c r="J35" s="104">
        <f t="shared" si="0"/>
        <v>99.38750119628672</v>
      </c>
      <c r="K35" s="104">
        <f>(I35/G35)*100</f>
        <v>129.8125</v>
      </c>
    </row>
    <row r="36" spans="2:11" ht="12.75">
      <c r="B36" s="1">
        <v>6631</v>
      </c>
      <c r="C36" s="1"/>
      <c r="D36" s="1" t="s">
        <v>57</v>
      </c>
      <c r="E36" s="1"/>
      <c r="F36" s="101"/>
      <c r="G36" s="101"/>
      <c r="H36" s="71">
        <v>10449</v>
      </c>
      <c r="I36" s="71"/>
      <c r="J36" s="104">
        <f t="shared" si="0"/>
        <v>0</v>
      </c>
      <c r="K36" s="104"/>
    </row>
    <row r="37" spans="2:11" ht="12.75" customHeight="1" hidden="1">
      <c r="B37" s="1"/>
      <c r="C37" s="1"/>
      <c r="D37" s="1"/>
      <c r="E37" s="1"/>
      <c r="F37" s="97"/>
      <c r="G37" s="97"/>
      <c r="H37" s="87"/>
      <c r="I37" s="1"/>
      <c r="J37" s="104" t="e">
        <f t="shared" si="0"/>
        <v>#DIV/0!</v>
      </c>
      <c r="K37" s="104" t="e">
        <f>(I37/G37)*100</f>
        <v>#DIV/0!</v>
      </c>
    </row>
    <row r="38" spans="2:11" ht="12.75">
      <c r="B38" s="1">
        <v>6632</v>
      </c>
      <c r="C38" s="1"/>
      <c r="D38" s="1" t="s">
        <v>58</v>
      </c>
      <c r="E38" s="1"/>
      <c r="F38" s="97"/>
      <c r="G38" s="97"/>
      <c r="H38" s="87"/>
      <c r="I38" s="1">
        <v>10385</v>
      </c>
      <c r="J38" s="104"/>
      <c r="K38" s="104"/>
    </row>
    <row r="39" spans="9:11" ht="12.75">
      <c r="I39" s="1"/>
      <c r="J39" s="104"/>
      <c r="K39" s="104"/>
    </row>
    <row r="40" spans="2:11" ht="14.25" customHeight="1">
      <c r="B40" s="1">
        <v>671</v>
      </c>
      <c r="C40" s="1"/>
      <c r="D40" s="66" t="s">
        <v>42</v>
      </c>
      <c r="E40" s="31"/>
      <c r="F40" s="96"/>
      <c r="G40" s="96"/>
      <c r="H40" s="63">
        <f>H43+H44</f>
        <v>344605</v>
      </c>
      <c r="I40" s="63">
        <f>I43+I44</f>
        <v>404029</v>
      </c>
      <c r="J40" s="104">
        <f t="shared" si="0"/>
        <v>117.24409106077974</v>
      </c>
      <c r="K40" s="104"/>
    </row>
    <row r="41" spans="2:11" ht="12.75" hidden="1">
      <c r="B41" s="1" t="s">
        <v>6</v>
      </c>
      <c r="C41" s="1"/>
      <c r="D41" s="1" t="s">
        <v>8</v>
      </c>
      <c r="E41" s="1"/>
      <c r="F41" s="97"/>
      <c r="G41" s="97"/>
      <c r="H41" s="87"/>
      <c r="I41" s="71"/>
      <c r="J41" s="104" t="e">
        <f t="shared" si="0"/>
        <v>#DIV/0!</v>
      </c>
      <c r="K41" s="104" t="e">
        <f>(I41/G41)*100</f>
        <v>#DIV/0!</v>
      </c>
    </row>
    <row r="42" spans="2:11" ht="12.75" hidden="1">
      <c r="B42" s="1" t="s">
        <v>6</v>
      </c>
      <c r="C42" s="1"/>
      <c r="D42" s="1" t="s">
        <v>9</v>
      </c>
      <c r="E42" s="1"/>
      <c r="F42" s="97"/>
      <c r="G42" s="97"/>
      <c r="H42" s="87"/>
      <c r="I42" s="71"/>
      <c r="J42" s="104" t="e">
        <f t="shared" si="0"/>
        <v>#DIV/0!</v>
      </c>
      <c r="K42" s="104" t="e">
        <f>(I42/G42)*100</f>
        <v>#DIV/0!</v>
      </c>
    </row>
    <row r="43" spans="2:11" ht="12.75">
      <c r="B43" s="1"/>
      <c r="C43" s="1"/>
      <c r="D43" s="1"/>
      <c r="E43" s="1"/>
      <c r="F43" s="101"/>
      <c r="G43" s="101"/>
      <c r="H43" s="71"/>
      <c r="I43" s="71"/>
      <c r="J43" s="104"/>
      <c r="K43" s="104"/>
    </row>
    <row r="44" spans="2:11" ht="12.75">
      <c r="B44" s="31">
        <v>67112</v>
      </c>
      <c r="C44" s="31"/>
      <c r="D44" s="31" t="s">
        <v>64</v>
      </c>
      <c r="E44" s="31"/>
      <c r="F44" s="63"/>
      <c r="G44" s="63">
        <v>851470</v>
      </c>
      <c r="H44" s="63">
        <f>H45+H46+H47</f>
        <v>344605</v>
      </c>
      <c r="I44" s="71">
        <v>404029</v>
      </c>
      <c r="J44" s="104">
        <f t="shared" si="0"/>
        <v>117.24409106077974</v>
      </c>
      <c r="K44" s="104">
        <f>(I44/G44)*100</f>
        <v>47.45076162401494</v>
      </c>
    </row>
    <row r="45" spans="2:11" ht="12.75">
      <c r="B45" s="1"/>
      <c r="C45" s="1"/>
      <c r="D45" s="1" t="s">
        <v>65</v>
      </c>
      <c r="E45" s="1"/>
      <c r="F45" s="101"/>
      <c r="G45" s="101"/>
      <c r="H45" s="71">
        <v>260740</v>
      </c>
      <c r="I45" s="71"/>
      <c r="J45" s="104">
        <f t="shared" si="0"/>
        <v>0</v>
      </c>
      <c r="K45" s="104"/>
    </row>
    <row r="46" spans="2:11" ht="12.75">
      <c r="B46" s="1"/>
      <c r="C46" s="1"/>
      <c r="D46" s="1" t="s">
        <v>66</v>
      </c>
      <c r="E46" s="1"/>
      <c r="F46" s="101"/>
      <c r="G46" s="101"/>
      <c r="H46" s="71">
        <v>80865</v>
      </c>
      <c r="I46" s="71"/>
      <c r="J46" s="104">
        <f t="shared" si="0"/>
        <v>0</v>
      </c>
      <c r="K46" s="104"/>
    </row>
    <row r="47" spans="2:11" ht="12.75">
      <c r="B47" s="1"/>
      <c r="C47" s="1"/>
      <c r="D47" s="1" t="s">
        <v>67</v>
      </c>
      <c r="E47" s="1"/>
      <c r="F47" s="101"/>
      <c r="G47" s="101"/>
      <c r="H47" s="71">
        <v>3000</v>
      </c>
      <c r="I47" s="71"/>
      <c r="J47" s="104">
        <f t="shared" si="0"/>
        <v>0</v>
      </c>
      <c r="K47" s="104"/>
    </row>
    <row r="48" spans="2:11" ht="12.75">
      <c r="B48" s="31">
        <v>6831</v>
      </c>
      <c r="C48" s="31"/>
      <c r="D48" s="31" t="s">
        <v>72</v>
      </c>
      <c r="E48" s="31"/>
      <c r="F48" s="86"/>
      <c r="G48" s="86"/>
      <c r="H48" s="87"/>
      <c r="I48" s="71"/>
      <c r="J48" s="104"/>
      <c r="K48" s="104"/>
    </row>
    <row r="49" spans="2:11" ht="12.75">
      <c r="B49" s="31">
        <v>7211</v>
      </c>
      <c r="C49" s="31"/>
      <c r="D49" s="31" t="s">
        <v>10</v>
      </c>
      <c r="E49" s="31"/>
      <c r="F49" s="96"/>
      <c r="G49" s="96">
        <v>2500</v>
      </c>
      <c r="H49" s="63">
        <v>3337</v>
      </c>
      <c r="I49" s="63">
        <v>3584</v>
      </c>
      <c r="J49" s="104">
        <f t="shared" si="0"/>
        <v>107.40185795624812</v>
      </c>
      <c r="K49" s="104">
        <f>(I49/G49)*100</f>
        <v>143.35999999999999</v>
      </c>
    </row>
    <row r="50" spans="2:11" ht="13.5" thickBot="1">
      <c r="B50" s="1"/>
      <c r="C50" s="1"/>
      <c r="D50" s="1"/>
      <c r="E50" s="1"/>
      <c r="F50" s="97"/>
      <c r="G50" s="97"/>
      <c r="H50" s="89"/>
      <c r="I50" s="71"/>
      <c r="J50" s="104"/>
      <c r="K50" s="104"/>
    </row>
    <row r="51" spans="2:11" ht="13.5" thickBot="1">
      <c r="B51" s="17" t="s">
        <v>6</v>
      </c>
      <c r="C51" s="15"/>
      <c r="D51" s="14" t="s">
        <v>11</v>
      </c>
      <c r="E51" s="14"/>
      <c r="F51" s="60"/>
      <c r="G51" s="60"/>
      <c r="H51" s="60">
        <f>H19+H49</f>
        <v>3187640</v>
      </c>
      <c r="I51" s="60">
        <f>I19+I49</f>
        <v>3287444</v>
      </c>
      <c r="J51" s="110">
        <f>(I51/H51)*100</f>
        <v>103.13096836531102</v>
      </c>
      <c r="K51" s="104"/>
    </row>
    <row r="52" spans="2:11" ht="12.75">
      <c r="B52" s="2"/>
      <c r="C52" s="2"/>
      <c r="D52" s="56"/>
      <c r="E52" s="2"/>
      <c r="F52" s="2"/>
      <c r="G52" s="2"/>
      <c r="H52" s="52"/>
      <c r="I52" s="52"/>
      <c r="J52" s="39"/>
      <c r="K52" s="106"/>
    </row>
    <row r="53" spans="2:11" ht="12.75">
      <c r="B53" s="2"/>
      <c r="C53" s="2"/>
      <c r="D53" s="2"/>
      <c r="E53" s="2"/>
      <c r="F53" s="2"/>
      <c r="G53" s="2"/>
      <c r="H53" s="52"/>
      <c r="I53" s="57"/>
      <c r="J53" s="39"/>
      <c r="K53" s="106"/>
    </row>
    <row r="54" spans="2:11" ht="12.75">
      <c r="B54" s="2"/>
      <c r="C54" s="2"/>
      <c r="D54" s="2"/>
      <c r="E54" s="2"/>
      <c r="F54" s="2"/>
      <c r="G54" s="2"/>
      <c r="H54" s="52"/>
      <c r="I54" s="52"/>
      <c r="J54" s="34"/>
      <c r="K54" s="106"/>
    </row>
    <row r="55" spans="2:11" ht="12.75">
      <c r="B55" s="2"/>
      <c r="C55" s="2"/>
      <c r="D55" s="2"/>
      <c r="E55" s="2"/>
      <c r="F55" s="2"/>
      <c r="G55" s="2"/>
      <c r="H55" s="2"/>
      <c r="I55" s="2"/>
      <c r="J55" s="2"/>
      <c r="K55" s="106"/>
    </row>
    <row r="56" spans="2:11" ht="12.75">
      <c r="B56" s="2"/>
      <c r="C56" s="2"/>
      <c r="D56" s="2"/>
      <c r="E56" s="2"/>
      <c r="F56" s="2"/>
      <c r="G56" s="2"/>
      <c r="H56" s="52"/>
      <c r="I56" s="52"/>
      <c r="J56" s="53"/>
      <c r="K56" s="106"/>
    </row>
    <row r="57" spans="2:11" ht="12.75">
      <c r="B57" s="2"/>
      <c r="C57" s="2"/>
      <c r="D57" s="2"/>
      <c r="E57" s="2"/>
      <c r="F57" s="2"/>
      <c r="G57" s="2"/>
      <c r="H57" s="2"/>
      <c r="I57" s="2"/>
      <c r="J57" s="2"/>
      <c r="K57" s="106"/>
    </row>
    <row r="58" spans="2:11" ht="10.5" customHeight="1" thickBot="1">
      <c r="B58" s="2" t="s">
        <v>6</v>
      </c>
      <c r="C58" s="2"/>
      <c r="D58" s="36"/>
      <c r="E58" s="2"/>
      <c r="F58" s="2"/>
      <c r="G58" s="2"/>
      <c r="H58" s="37"/>
      <c r="I58" s="37"/>
      <c r="J58" s="38"/>
      <c r="K58" s="106"/>
    </row>
    <row r="59" spans="2:11" ht="13.5" hidden="1" thickBot="1">
      <c r="B59" s="2"/>
      <c r="C59" s="2"/>
      <c r="D59" s="11"/>
      <c r="E59" s="29"/>
      <c r="F59" s="29"/>
      <c r="G59" s="29"/>
      <c r="H59" s="29"/>
      <c r="I59" s="29"/>
      <c r="J59" s="34"/>
      <c r="K59" s="104"/>
    </row>
    <row r="60" spans="2:11" ht="3" customHeight="1" hidden="1" thickBot="1">
      <c r="B60" s="30" t="s">
        <v>39</v>
      </c>
      <c r="C60" s="33"/>
      <c r="D60" s="2" t="s">
        <v>6</v>
      </c>
      <c r="E60" s="2"/>
      <c r="F60" s="2"/>
      <c r="G60" s="2"/>
      <c r="H60" s="2"/>
      <c r="I60" s="2"/>
      <c r="J60" s="2"/>
      <c r="K60" s="105"/>
    </row>
    <row r="61" spans="2:11" ht="71.25" customHeight="1" thickBot="1">
      <c r="B61" s="59" t="s">
        <v>59</v>
      </c>
      <c r="C61" s="13"/>
      <c r="D61" s="84" t="s">
        <v>5</v>
      </c>
      <c r="E61" s="13"/>
      <c r="F61" s="108"/>
      <c r="G61" s="85" t="s">
        <v>117</v>
      </c>
      <c r="H61" s="85" t="s">
        <v>60</v>
      </c>
      <c r="I61" s="85" t="s">
        <v>87</v>
      </c>
      <c r="J61" s="109" t="s">
        <v>99</v>
      </c>
      <c r="K61" s="109" t="s">
        <v>119</v>
      </c>
    </row>
    <row r="62" spans="2:11" ht="15.75" customHeight="1">
      <c r="B62" s="67">
        <v>3</v>
      </c>
      <c r="C62" s="67"/>
      <c r="D62" s="67" t="s">
        <v>74</v>
      </c>
      <c r="E62" s="10"/>
      <c r="F62" s="65"/>
      <c r="G62" s="65">
        <f>G63+G70+G108+G112</f>
        <v>6524184</v>
      </c>
      <c r="H62" s="65">
        <f>H63+H70+H108+H112</f>
        <v>3270866</v>
      </c>
      <c r="I62" s="65">
        <f>I63+I70+I108+I112</f>
        <v>3215252</v>
      </c>
      <c r="J62" s="40">
        <f aca="true" t="shared" si="1" ref="J62:J75">(I62/H62)*100</f>
        <v>98.29971634423423</v>
      </c>
      <c r="K62" s="104">
        <f>(I62/G62)*100</f>
        <v>49.28205580958477</v>
      </c>
    </row>
    <row r="63" spans="2:11" ht="13.5" customHeight="1">
      <c r="B63" s="31">
        <v>31</v>
      </c>
      <c r="C63" s="31"/>
      <c r="D63" s="31" t="s">
        <v>75</v>
      </c>
      <c r="E63" s="1"/>
      <c r="F63" s="63"/>
      <c r="G63" s="63">
        <f>G65+G66+G67+G69+G68+G64</f>
        <v>5397520</v>
      </c>
      <c r="H63" s="63">
        <f>H65+H66+H67+H69+H68</f>
        <v>2691976</v>
      </c>
      <c r="I63" s="63">
        <f>I65+I66+I67+I69+I68</f>
        <v>2681949</v>
      </c>
      <c r="J63" s="40">
        <f t="shared" si="1"/>
        <v>99.62752268222303</v>
      </c>
      <c r="K63" s="104">
        <f>(I63/G63)*100</f>
        <v>49.68854214528154</v>
      </c>
    </row>
    <row r="64" spans="2:11" ht="13.5" customHeight="1">
      <c r="B64" s="31">
        <v>311</v>
      </c>
      <c r="C64" s="31"/>
      <c r="D64" s="31" t="s">
        <v>118</v>
      </c>
      <c r="E64" s="1"/>
      <c r="F64" s="63"/>
      <c r="G64" s="62">
        <v>4517425</v>
      </c>
      <c r="H64" s="62">
        <f>H65+H66+H67</f>
        <v>2282945</v>
      </c>
      <c r="I64" s="62">
        <f>I65+I66+I67</f>
        <v>2278476</v>
      </c>
      <c r="J64" s="40">
        <f t="shared" si="1"/>
        <v>99.80424407946754</v>
      </c>
      <c r="K64" s="104">
        <f>(I64/G64)*100</f>
        <v>50.4374948117567</v>
      </c>
    </row>
    <row r="65" spans="2:11" ht="13.5" customHeight="1">
      <c r="B65" s="23">
        <v>3111</v>
      </c>
      <c r="C65" s="23"/>
      <c r="D65" s="23" t="s">
        <v>105</v>
      </c>
      <c r="E65" s="1"/>
      <c r="F65" s="71"/>
      <c r="G65" s="71"/>
      <c r="H65" s="71">
        <v>2237059</v>
      </c>
      <c r="I65" s="71">
        <v>2246660</v>
      </c>
      <c r="J65" s="40">
        <f t="shared" si="1"/>
        <v>100.42917956120067</v>
      </c>
      <c r="K65" s="104"/>
    </row>
    <row r="66" spans="2:11" ht="13.5" customHeight="1">
      <c r="B66" s="23">
        <v>3113</v>
      </c>
      <c r="C66" s="23"/>
      <c r="D66" s="23" t="s">
        <v>106</v>
      </c>
      <c r="E66" s="1"/>
      <c r="F66" s="71"/>
      <c r="G66" s="71"/>
      <c r="H66" s="71">
        <v>39609</v>
      </c>
      <c r="I66" s="71">
        <v>27870</v>
      </c>
      <c r="J66" s="40">
        <f t="shared" si="1"/>
        <v>70.36279633416648</v>
      </c>
      <c r="K66" s="104"/>
    </row>
    <row r="67" spans="2:11" ht="13.5" customHeight="1">
      <c r="B67" s="23">
        <v>3114</v>
      </c>
      <c r="C67" s="23"/>
      <c r="D67" s="23" t="s">
        <v>107</v>
      </c>
      <c r="E67" s="1"/>
      <c r="F67" s="71"/>
      <c r="G67" s="71"/>
      <c r="H67" s="71">
        <v>6277</v>
      </c>
      <c r="I67" s="71">
        <v>3946</v>
      </c>
      <c r="J67" s="40">
        <f t="shared" si="1"/>
        <v>62.86442568105783</v>
      </c>
      <c r="K67" s="104"/>
    </row>
    <row r="68" spans="2:11" ht="11.25" customHeight="1">
      <c r="B68" s="1">
        <v>3121</v>
      </c>
      <c r="C68" s="1"/>
      <c r="D68" s="1" t="s">
        <v>13</v>
      </c>
      <c r="E68" s="1"/>
      <c r="F68" s="71"/>
      <c r="G68" s="71">
        <v>105000</v>
      </c>
      <c r="H68" s="71">
        <v>15989</v>
      </c>
      <c r="I68" s="71">
        <v>12054</v>
      </c>
      <c r="J68" s="40">
        <f t="shared" si="1"/>
        <v>75.38933016448809</v>
      </c>
      <c r="K68" s="104">
        <f>(I68/G68)*100</f>
        <v>11.48</v>
      </c>
    </row>
    <row r="69" spans="2:11" ht="12.75">
      <c r="B69" s="1">
        <v>313</v>
      </c>
      <c r="C69" s="1">
        <v>0</v>
      </c>
      <c r="D69" s="1" t="s">
        <v>12</v>
      </c>
      <c r="E69" s="1"/>
      <c r="F69" s="71"/>
      <c r="G69" s="71">
        <v>775095</v>
      </c>
      <c r="H69" s="71">
        <v>393042</v>
      </c>
      <c r="I69" s="71">
        <v>391419</v>
      </c>
      <c r="J69" s="40">
        <f t="shared" si="1"/>
        <v>99.58706703100432</v>
      </c>
      <c r="K69" s="104">
        <f>(I69/G69)*100</f>
        <v>50.4994871596385</v>
      </c>
    </row>
    <row r="70" spans="2:11" ht="12.75">
      <c r="B70" s="31">
        <v>32</v>
      </c>
      <c r="C70" s="31"/>
      <c r="D70" s="31" t="s">
        <v>76</v>
      </c>
      <c r="E70" s="1"/>
      <c r="F70" s="63"/>
      <c r="G70" s="63">
        <f>G71+G76+G86+G101+G100</f>
        <v>1123764</v>
      </c>
      <c r="H70" s="63">
        <f>H71+H76+H86+H101+H100</f>
        <v>576214</v>
      </c>
      <c r="I70" s="63">
        <f>I71+I76+I86+I101+I100</f>
        <v>531814</v>
      </c>
      <c r="J70" s="40">
        <f t="shared" si="1"/>
        <v>92.29452946301201</v>
      </c>
      <c r="K70" s="104">
        <f>(I70/G70)*100</f>
        <v>47.32434924058788</v>
      </c>
    </row>
    <row r="71" spans="2:11" ht="12.75">
      <c r="B71" s="31">
        <v>321</v>
      </c>
      <c r="C71" s="1"/>
      <c r="D71" s="31" t="s">
        <v>53</v>
      </c>
      <c r="E71" s="1"/>
      <c r="F71" s="71"/>
      <c r="G71" s="71">
        <v>203700</v>
      </c>
      <c r="H71" s="63">
        <f>H72+H73+H74+H75</f>
        <v>111288</v>
      </c>
      <c r="I71" s="63">
        <f>I72+I73+I74+I75</f>
        <v>113436</v>
      </c>
      <c r="J71" s="40">
        <f t="shared" si="1"/>
        <v>101.930127237438</v>
      </c>
      <c r="K71" s="104">
        <f>(I71/G71)*100</f>
        <v>55.68777614138439</v>
      </c>
    </row>
    <row r="72" spans="2:11" ht="12.75">
      <c r="B72" s="1">
        <v>3211</v>
      </c>
      <c r="C72" s="1"/>
      <c r="D72" s="1" t="s">
        <v>14</v>
      </c>
      <c r="E72" s="1"/>
      <c r="F72" s="71"/>
      <c r="G72" s="71"/>
      <c r="H72" s="71">
        <v>31017</v>
      </c>
      <c r="I72" s="71">
        <v>22184</v>
      </c>
      <c r="J72" s="40">
        <f t="shared" si="1"/>
        <v>71.52206854305703</v>
      </c>
      <c r="K72" s="104"/>
    </row>
    <row r="73" spans="2:11" ht="13.5" customHeight="1">
      <c r="B73" s="1">
        <v>3212</v>
      </c>
      <c r="C73" s="1"/>
      <c r="D73" s="1" t="s">
        <v>32</v>
      </c>
      <c r="E73" s="1"/>
      <c r="F73" s="71"/>
      <c r="G73" s="71"/>
      <c r="H73" s="71">
        <v>73692</v>
      </c>
      <c r="I73" s="71">
        <v>85965</v>
      </c>
      <c r="J73" s="40">
        <f t="shared" si="1"/>
        <v>116.65445367204039</v>
      </c>
      <c r="K73" s="104"/>
    </row>
    <row r="74" spans="2:11" ht="14.25" customHeight="1">
      <c r="B74" s="1">
        <v>3213</v>
      </c>
      <c r="C74" s="1"/>
      <c r="D74" s="1" t="s">
        <v>26</v>
      </c>
      <c r="E74" s="1"/>
      <c r="F74" s="71"/>
      <c r="G74" s="71"/>
      <c r="H74" s="71">
        <v>5976</v>
      </c>
      <c r="I74" s="71">
        <v>4762</v>
      </c>
      <c r="J74" s="40">
        <f t="shared" si="1"/>
        <v>79.68540829986614</v>
      </c>
      <c r="K74" s="104"/>
    </row>
    <row r="75" spans="2:11" ht="14.25" customHeight="1">
      <c r="B75" s="1">
        <v>3214</v>
      </c>
      <c r="C75" s="1"/>
      <c r="D75" s="94" t="s">
        <v>92</v>
      </c>
      <c r="E75" s="1"/>
      <c r="F75" s="71"/>
      <c r="G75" s="71"/>
      <c r="H75" s="71">
        <v>603</v>
      </c>
      <c r="I75" s="71">
        <v>525</v>
      </c>
      <c r="J75" s="40">
        <f t="shared" si="1"/>
        <v>87.06467661691542</v>
      </c>
      <c r="K75" s="104"/>
    </row>
    <row r="76" spans="2:11" ht="12.75">
      <c r="B76" s="31">
        <v>322</v>
      </c>
      <c r="C76" s="1"/>
      <c r="D76" s="31" t="s">
        <v>55</v>
      </c>
      <c r="E76" s="1"/>
      <c r="F76" s="63"/>
      <c r="G76" s="63">
        <v>703700</v>
      </c>
      <c r="H76" s="63">
        <f>H77+H78+H79+H83+H84+H85</f>
        <v>350183</v>
      </c>
      <c r="I76" s="63">
        <f>I77+I78+I79+I83+I84+I85</f>
        <v>302998</v>
      </c>
      <c r="J76" s="40">
        <f>(I76/H76)*100</f>
        <v>86.52561660617448</v>
      </c>
      <c r="K76" s="104">
        <f>(I76/G76)*100</f>
        <v>43.0578371465113</v>
      </c>
    </row>
    <row r="77" spans="2:11" ht="12.75">
      <c r="B77" s="1">
        <v>3221</v>
      </c>
      <c r="C77" s="1"/>
      <c r="D77" s="1" t="s">
        <v>15</v>
      </c>
      <c r="E77" s="1"/>
      <c r="F77" s="71"/>
      <c r="G77" s="71"/>
      <c r="H77" s="71">
        <v>37391</v>
      </c>
      <c r="I77" s="71">
        <v>34870</v>
      </c>
      <c r="J77" s="40">
        <f>(I77/H77)*100</f>
        <v>93.25773581877992</v>
      </c>
      <c r="K77" s="104"/>
    </row>
    <row r="78" spans="2:11" ht="12.75">
      <c r="B78" s="1">
        <v>3222</v>
      </c>
      <c r="C78" s="1"/>
      <c r="D78" s="1" t="s">
        <v>43</v>
      </c>
      <c r="E78" s="1"/>
      <c r="F78" s="71"/>
      <c r="G78" s="71"/>
      <c r="H78" s="71">
        <v>170556</v>
      </c>
      <c r="I78" s="71">
        <v>151707</v>
      </c>
      <c r="J78" s="40">
        <f>(I78/H78)*100</f>
        <v>88.94849785407726</v>
      </c>
      <c r="K78" s="104"/>
    </row>
    <row r="79" spans="2:11" ht="12.75">
      <c r="B79" s="23">
        <v>3223</v>
      </c>
      <c r="C79" s="23"/>
      <c r="D79" s="23" t="s">
        <v>16</v>
      </c>
      <c r="E79" s="23"/>
      <c r="F79" s="62"/>
      <c r="G79" s="62"/>
      <c r="H79" s="62">
        <v>130912</v>
      </c>
      <c r="I79" s="62">
        <v>109907</v>
      </c>
      <c r="J79" s="120">
        <f>(I79/H79)*100</f>
        <v>83.95487044732339</v>
      </c>
      <c r="K79" s="104"/>
    </row>
    <row r="80" spans="2:11" ht="12.75" hidden="1">
      <c r="B80" s="1"/>
      <c r="C80" s="1"/>
      <c r="D80" s="1"/>
      <c r="E80" s="1"/>
      <c r="F80" s="71"/>
      <c r="G80" s="71"/>
      <c r="H80" s="71"/>
      <c r="I80" s="71"/>
      <c r="J80" s="40"/>
      <c r="K80" s="104"/>
    </row>
    <row r="81" spans="2:11" ht="12.75" hidden="1">
      <c r="B81" s="1"/>
      <c r="C81" s="1"/>
      <c r="D81" s="1"/>
      <c r="E81" s="1"/>
      <c r="F81" s="71"/>
      <c r="G81" s="71"/>
      <c r="H81" s="71"/>
      <c r="I81" s="71"/>
      <c r="J81" s="40"/>
      <c r="K81" s="104"/>
    </row>
    <row r="82" spans="2:11" ht="12.75" hidden="1">
      <c r="B82" s="1"/>
      <c r="C82" s="1"/>
      <c r="D82" s="1"/>
      <c r="E82" s="1"/>
      <c r="F82" s="71"/>
      <c r="G82" s="71"/>
      <c r="H82" s="71"/>
      <c r="I82" s="71"/>
      <c r="J82" s="40"/>
      <c r="K82" s="104"/>
    </row>
    <row r="83" spans="2:11" ht="12.75">
      <c r="B83" s="1">
        <v>3224</v>
      </c>
      <c r="C83" s="1"/>
      <c r="D83" s="1" t="s">
        <v>17</v>
      </c>
      <c r="E83" s="1"/>
      <c r="F83" s="71"/>
      <c r="G83" s="71"/>
      <c r="H83" s="71">
        <v>6061</v>
      </c>
      <c r="I83" s="71">
        <v>3977</v>
      </c>
      <c r="J83" s="40">
        <f aca="true" t="shared" si="2" ref="J83:J88">(I83/H83)*100</f>
        <v>65.61623494472859</v>
      </c>
      <c r="K83" s="104"/>
    </row>
    <row r="84" spans="2:11" ht="12.75">
      <c r="B84" s="1">
        <v>3225</v>
      </c>
      <c r="C84" s="1"/>
      <c r="D84" s="1" t="s">
        <v>18</v>
      </c>
      <c r="E84" s="1"/>
      <c r="F84" s="71"/>
      <c r="G84" s="71"/>
      <c r="H84" s="71">
        <v>5263</v>
      </c>
      <c r="I84" s="71">
        <v>2238</v>
      </c>
      <c r="J84" s="40">
        <f t="shared" si="2"/>
        <v>42.52327569827094</v>
      </c>
      <c r="K84" s="104"/>
    </row>
    <row r="85" spans="2:11" ht="12.75">
      <c r="B85" s="1">
        <v>3227</v>
      </c>
      <c r="C85" s="1"/>
      <c r="D85" s="1" t="s">
        <v>54</v>
      </c>
      <c r="E85" s="1"/>
      <c r="F85" s="71"/>
      <c r="G85" s="71"/>
      <c r="H85" s="71">
        <v>0</v>
      </c>
      <c r="I85" s="71">
        <v>299</v>
      </c>
      <c r="J85" s="40"/>
      <c r="K85" s="104"/>
    </row>
    <row r="86" spans="2:11" ht="12.75">
      <c r="B86" s="31">
        <v>323</v>
      </c>
      <c r="C86" s="31"/>
      <c r="D86" s="31" t="s">
        <v>56</v>
      </c>
      <c r="E86" s="1"/>
      <c r="F86" s="63"/>
      <c r="G86" s="63">
        <v>141500</v>
      </c>
      <c r="H86" s="63">
        <f>H87+H88+H89+H90+H91+H92+H93+H98+H99</f>
        <v>66676</v>
      </c>
      <c r="I86" s="63">
        <f>I87+I88+I89+I90+I91+I92+I93+I98+I99</f>
        <v>70791</v>
      </c>
      <c r="J86" s="40">
        <f t="shared" si="2"/>
        <v>106.17163597096406</v>
      </c>
      <c r="K86" s="104">
        <f>(I86/G86)*100</f>
        <v>50.02897526501767</v>
      </c>
    </row>
    <row r="87" spans="2:11" ht="12.75">
      <c r="B87" s="1">
        <v>3231</v>
      </c>
      <c r="C87" s="1"/>
      <c r="D87" s="1" t="s">
        <v>38</v>
      </c>
      <c r="E87" s="1"/>
      <c r="F87" s="71"/>
      <c r="G87" s="71"/>
      <c r="H87" s="71">
        <v>14042</v>
      </c>
      <c r="I87" s="71">
        <v>15922</v>
      </c>
      <c r="J87" s="40">
        <f t="shared" si="2"/>
        <v>113.38840620994159</v>
      </c>
      <c r="K87" s="104"/>
    </row>
    <row r="88" spans="2:11" ht="12.75">
      <c r="B88" s="1">
        <v>3232</v>
      </c>
      <c r="C88" s="1"/>
      <c r="D88" s="1" t="s">
        <v>37</v>
      </c>
      <c r="E88" s="1"/>
      <c r="F88" s="71"/>
      <c r="G88" s="71"/>
      <c r="H88" s="71">
        <v>20378</v>
      </c>
      <c r="I88" s="71">
        <v>30190</v>
      </c>
      <c r="J88" s="40">
        <f t="shared" si="2"/>
        <v>148.14996564922956</v>
      </c>
      <c r="K88" s="104"/>
    </row>
    <row r="89" spans="2:11" ht="12.75">
      <c r="B89" s="1">
        <v>3233</v>
      </c>
      <c r="C89" s="1">
        <v>3233</v>
      </c>
      <c r="D89" s="1" t="s">
        <v>77</v>
      </c>
      <c r="E89" s="1"/>
      <c r="F89" s="71"/>
      <c r="G89" s="71"/>
      <c r="H89" s="71">
        <v>1796</v>
      </c>
      <c r="I89" s="71"/>
      <c r="J89" s="40"/>
      <c r="K89" s="104"/>
    </row>
    <row r="90" spans="2:11" ht="12.75">
      <c r="B90" s="1">
        <v>3234</v>
      </c>
      <c r="C90" s="1"/>
      <c r="D90" s="1" t="s">
        <v>50</v>
      </c>
      <c r="E90" s="1"/>
      <c r="F90" s="71"/>
      <c r="G90" s="71"/>
      <c r="H90" s="71">
        <v>11217</v>
      </c>
      <c r="I90" s="71">
        <v>10978</v>
      </c>
      <c r="J90" s="40">
        <f>(I90/H90)*100</f>
        <v>97.86930551840956</v>
      </c>
      <c r="K90" s="104"/>
    </row>
    <row r="91" spans="2:11" ht="12.75">
      <c r="B91" s="1">
        <v>3235</v>
      </c>
      <c r="C91" s="1"/>
      <c r="D91" s="1" t="s">
        <v>88</v>
      </c>
      <c r="E91" s="1"/>
      <c r="F91" s="71"/>
      <c r="G91" s="71"/>
      <c r="H91" s="71">
        <v>4478</v>
      </c>
      <c r="I91" s="71">
        <v>5344</v>
      </c>
      <c r="J91" s="40">
        <f>(I91/H91)*100</f>
        <v>119.33899062081285</v>
      </c>
      <c r="K91" s="104"/>
    </row>
    <row r="92" spans="2:11" ht="14.25" customHeight="1">
      <c r="B92" s="1">
        <v>3236</v>
      </c>
      <c r="C92" s="1"/>
      <c r="D92" s="1" t="s">
        <v>78</v>
      </c>
      <c r="E92" s="1"/>
      <c r="F92" s="71"/>
      <c r="G92" s="71"/>
      <c r="H92" s="71">
        <v>4385</v>
      </c>
      <c r="I92" s="71">
        <v>2736</v>
      </c>
      <c r="J92" s="40">
        <f>(I92/H92)*100</f>
        <v>62.3945267958951</v>
      </c>
      <c r="K92" s="104"/>
    </row>
    <row r="93" spans="2:11" ht="12.75">
      <c r="B93" s="31">
        <v>3237</v>
      </c>
      <c r="C93" s="31"/>
      <c r="D93" s="31" t="s">
        <v>27</v>
      </c>
      <c r="E93" s="31"/>
      <c r="F93" s="63"/>
      <c r="G93" s="63"/>
      <c r="H93" s="71">
        <v>5695</v>
      </c>
      <c r="I93" s="71">
        <v>2474</v>
      </c>
      <c r="J93" s="40">
        <f>(I93/H93)*100</f>
        <v>43.44161545215101</v>
      </c>
      <c r="K93" s="104"/>
    </row>
    <row r="94" spans="2:11" ht="0" customHeight="1" hidden="1">
      <c r="B94" s="1"/>
      <c r="C94" s="1"/>
      <c r="D94" s="1"/>
      <c r="E94" s="1"/>
      <c r="F94" s="71"/>
      <c r="G94" s="71"/>
      <c r="H94" s="71"/>
      <c r="I94" s="71"/>
      <c r="J94" s="40"/>
      <c r="K94" s="104"/>
    </row>
    <row r="95" spans="2:11" ht="12.75" hidden="1">
      <c r="B95" s="1"/>
      <c r="C95" s="1"/>
      <c r="D95" s="1"/>
      <c r="E95" s="1"/>
      <c r="F95" s="71"/>
      <c r="G95" s="71"/>
      <c r="H95" s="71"/>
      <c r="I95" s="71"/>
      <c r="J95" s="40"/>
      <c r="K95" s="104"/>
    </row>
    <row r="96" spans="2:11" ht="12.75" hidden="1">
      <c r="B96" s="1"/>
      <c r="C96" s="1"/>
      <c r="D96" s="1"/>
      <c r="E96" s="1"/>
      <c r="F96" s="71"/>
      <c r="G96" s="71"/>
      <c r="H96" s="71"/>
      <c r="I96" s="71"/>
      <c r="J96" s="40"/>
      <c r="K96" s="104"/>
    </row>
    <row r="97" spans="2:11" ht="12.75" hidden="1">
      <c r="B97" s="1"/>
      <c r="C97" s="1"/>
      <c r="D97" s="1"/>
      <c r="E97" s="1"/>
      <c r="F97" s="71"/>
      <c r="G97" s="71"/>
      <c r="H97" s="71"/>
      <c r="I97" s="71"/>
      <c r="J97" s="40"/>
      <c r="K97" s="104"/>
    </row>
    <row r="98" spans="2:11" ht="12.75">
      <c r="B98" s="1">
        <v>3238</v>
      </c>
      <c r="C98" s="1"/>
      <c r="D98" s="1" t="s">
        <v>19</v>
      </c>
      <c r="E98" s="1"/>
      <c r="F98" s="71"/>
      <c r="G98" s="71"/>
      <c r="H98" s="71">
        <v>2175</v>
      </c>
      <c r="I98" s="71">
        <v>2975</v>
      </c>
      <c r="J98" s="40">
        <f aca="true" t="shared" si="3" ref="J98:J104">(I98/H98)*100</f>
        <v>136.7816091954023</v>
      </c>
      <c r="K98" s="104"/>
    </row>
    <row r="99" spans="2:11" ht="12.75">
      <c r="B99" s="23">
        <v>3239</v>
      </c>
      <c r="C99" s="23"/>
      <c r="D99" s="23" t="s">
        <v>20</v>
      </c>
      <c r="E99" s="23"/>
      <c r="F99" s="62"/>
      <c r="G99" s="62"/>
      <c r="H99" s="71">
        <v>2510</v>
      </c>
      <c r="I99" s="71">
        <v>172</v>
      </c>
      <c r="J99" s="40">
        <f t="shared" si="3"/>
        <v>6.852589641434263</v>
      </c>
      <c r="K99" s="104"/>
    </row>
    <row r="100" spans="2:11" ht="12.75">
      <c r="B100" s="74">
        <v>3241</v>
      </c>
      <c r="D100" s="50" t="s">
        <v>79</v>
      </c>
      <c r="E100" s="25"/>
      <c r="F100" s="83"/>
      <c r="G100" s="83">
        <v>22064</v>
      </c>
      <c r="H100" s="83">
        <v>19563</v>
      </c>
      <c r="I100" s="83">
        <v>3289</v>
      </c>
      <c r="J100" s="40">
        <f t="shared" si="3"/>
        <v>16.81234984409344</v>
      </c>
      <c r="K100" s="104">
        <f>(I100/G100)*100</f>
        <v>14.906635242929658</v>
      </c>
    </row>
    <row r="101" spans="2:11" ht="12.75">
      <c r="B101" s="32">
        <v>329</v>
      </c>
      <c r="C101" s="31"/>
      <c r="D101" s="32" t="s">
        <v>33</v>
      </c>
      <c r="E101" s="25"/>
      <c r="F101" s="83"/>
      <c r="G101" s="83">
        <v>52800</v>
      </c>
      <c r="H101" s="75">
        <f>H102+H103+H104+H105+H106+H107</f>
        <v>28504</v>
      </c>
      <c r="I101" s="75">
        <f>I102+I103+I104+I105+I106+I107</f>
        <v>41300</v>
      </c>
      <c r="J101" s="40">
        <f t="shared" si="3"/>
        <v>144.89194499017682</v>
      </c>
      <c r="K101" s="104">
        <f>(I101/G101)*100</f>
        <v>78.21969696969697</v>
      </c>
    </row>
    <row r="102" spans="2:11" ht="14.25" customHeight="1">
      <c r="B102" s="1">
        <v>3293</v>
      </c>
      <c r="C102" s="1"/>
      <c r="D102" s="1" t="s">
        <v>21</v>
      </c>
      <c r="E102" s="1"/>
      <c r="F102" s="71"/>
      <c r="G102" s="71"/>
      <c r="H102" s="71"/>
      <c r="I102" s="71">
        <v>102</v>
      </c>
      <c r="J102" s="40"/>
      <c r="K102" s="104"/>
    </row>
    <row r="103" spans="2:11" ht="12.75">
      <c r="B103" s="1">
        <v>3294</v>
      </c>
      <c r="C103" s="1"/>
      <c r="D103" s="1" t="s">
        <v>22</v>
      </c>
      <c r="E103" s="1"/>
      <c r="F103" s="71"/>
      <c r="G103" s="71"/>
      <c r="H103" s="71">
        <v>400</v>
      </c>
      <c r="I103" s="71">
        <v>550</v>
      </c>
      <c r="J103" s="40">
        <f t="shared" si="3"/>
        <v>137.5</v>
      </c>
      <c r="K103" s="104"/>
    </row>
    <row r="104" spans="2:11" ht="12.75">
      <c r="B104" s="1">
        <v>3295</v>
      </c>
      <c r="C104" s="1"/>
      <c r="D104" s="1" t="s">
        <v>51</v>
      </c>
      <c r="E104" s="1"/>
      <c r="F104" s="71"/>
      <c r="G104" s="71"/>
      <c r="H104" s="71">
        <v>12280</v>
      </c>
      <c r="I104" s="71">
        <v>12733</v>
      </c>
      <c r="J104" s="40">
        <f t="shared" si="3"/>
        <v>103.68892508143321</v>
      </c>
      <c r="K104" s="104"/>
    </row>
    <row r="105" spans="2:11" ht="12.75">
      <c r="B105" s="4"/>
      <c r="C105" s="1"/>
      <c r="D105" s="4"/>
      <c r="E105" s="1"/>
      <c r="F105" s="71"/>
      <c r="G105" s="71"/>
      <c r="H105" s="71"/>
      <c r="I105" s="71"/>
      <c r="J105" s="40"/>
      <c r="K105" s="104"/>
    </row>
    <row r="106" spans="2:11" ht="15.75" customHeight="1">
      <c r="B106" s="4">
        <v>3299</v>
      </c>
      <c r="C106" s="1"/>
      <c r="D106" s="4" t="s">
        <v>93</v>
      </c>
      <c r="E106" s="1"/>
      <c r="F106" s="71"/>
      <c r="G106" s="71"/>
      <c r="H106" s="71">
        <v>15824</v>
      </c>
      <c r="I106" s="71">
        <v>27915</v>
      </c>
      <c r="J106" s="40">
        <f>(I106/H106)*100</f>
        <v>176.4092517694641</v>
      </c>
      <c r="K106" s="104"/>
    </row>
    <row r="107" spans="2:11" ht="15.75" customHeight="1">
      <c r="B107" s="4"/>
      <c r="C107" s="1"/>
      <c r="D107" s="4"/>
      <c r="E107" s="1"/>
      <c r="F107" s="71"/>
      <c r="G107" s="71"/>
      <c r="H107" s="76"/>
      <c r="I107" s="71"/>
      <c r="J107" s="40"/>
      <c r="K107" s="104"/>
    </row>
    <row r="108" spans="2:11" ht="15" customHeight="1">
      <c r="B108" s="32">
        <v>343</v>
      </c>
      <c r="C108" s="1"/>
      <c r="D108" s="32" t="s">
        <v>97</v>
      </c>
      <c r="E108" s="1"/>
      <c r="F108" s="63"/>
      <c r="G108" s="63">
        <v>2900</v>
      </c>
      <c r="H108" s="63">
        <f>H109+H110</f>
        <v>1557</v>
      </c>
      <c r="I108" s="63">
        <f>I109+I110</f>
        <v>1489</v>
      </c>
      <c r="J108" s="40">
        <f>(I108/H108)*100</f>
        <v>95.63262684649968</v>
      </c>
      <c r="K108" s="104">
        <f>(I108/G108)*100</f>
        <v>51.3448275862069</v>
      </c>
    </row>
    <row r="109" spans="2:11" ht="12.75">
      <c r="B109" s="4">
        <v>3431</v>
      </c>
      <c r="C109" s="1"/>
      <c r="D109" s="4" t="s">
        <v>23</v>
      </c>
      <c r="E109" s="1"/>
      <c r="F109" s="71"/>
      <c r="G109" s="71"/>
      <c r="H109" s="71">
        <v>1552</v>
      </c>
      <c r="I109" s="71">
        <v>1489</v>
      </c>
      <c r="J109" s="40">
        <f>(I109/H109)*100</f>
        <v>95.94072164948454</v>
      </c>
      <c r="K109" s="104"/>
    </row>
    <row r="110" spans="2:11" ht="12.75">
      <c r="B110" s="4">
        <v>3433</v>
      </c>
      <c r="C110" s="1"/>
      <c r="D110" s="4" t="s">
        <v>24</v>
      </c>
      <c r="E110" s="1"/>
      <c r="F110" s="71"/>
      <c r="G110" s="71"/>
      <c r="H110" s="71">
        <v>5</v>
      </c>
      <c r="I110" s="71"/>
      <c r="J110" s="40"/>
      <c r="K110" s="104"/>
    </row>
    <row r="111" spans="2:11" ht="12.75">
      <c r="B111" s="8">
        <v>3434</v>
      </c>
      <c r="C111" s="9"/>
      <c r="D111" s="8" t="s">
        <v>44</v>
      </c>
      <c r="E111" s="9"/>
      <c r="F111" s="72"/>
      <c r="G111" s="72"/>
      <c r="H111" s="72"/>
      <c r="I111" s="71"/>
      <c r="J111" s="40"/>
      <c r="K111" s="104"/>
    </row>
    <row r="112" spans="2:11" ht="12" customHeight="1">
      <c r="B112" s="32">
        <v>38</v>
      </c>
      <c r="C112" s="31"/>
      <c r="D112" s="32" t="s">
        <v>80</v>
      </c>
      <c r="E112" s="31"/>
      <c r="F112" s="63"/>
      <c r="G112" s="63"/>
      <c r="H112" s="63">
        <f>H113</f>
        <v>1119</v>
      </c>
      <c r="I112" s="63">
        <f>I113</f>
        <v>0</v>
      </c>
      <c r="J112" s="40"/>
      <c r="K112" s="104"/>
    </row>
    <row r="113" spans="2:11" ht="12" customHeight="1">
      <c r="B113" s="4">
        <v>3811</v>
      </c>
      <c r="C113" s="1"/>
      <c r="D113" s="4" t="s">
        <v>7</v>
      </c>
      <c r="E113" s="1"/>
      <c r="F113" s="71"/>
      <c r="G113" s="71"/>
      <c r="H113" s="71">
        <v>1119</v>
      </c>
      <c r="I113" s="71"/>
      <c r="J113" s="40"/>
      <c r="K113" s="104"/>
    </row>
    <row r="114" spans="2:11" ht="12.75" customHeight="1">
      <c r="B114" s="1"/>
      <c r="C114" s="1"/>
      <c r="D114" s="1"/>
      <c r="E114" s="1"/>
      <c r="F114" s="71"/>
      <c r="G114" s="71"/>
      <c r="H114" s="71"/>
      <c r="I114" s="71"/>
      <c r="J114" s="40"/>
      <c r="K114" s="90"/>
    </row>
    <row r="115" spans="2:11" ht="13.5" customHeight="1" thickBot="1">
      <c r="B115" s="77"/>
      <c r="C115" s="78"/>
      <c r="D115" s="79"/>
      <c r="E115" s="78"/>
      <c r="F115" s="98"/>
      <c r="G115" s="98"/>
      <c r="H115" s="80"/>
      <c r="I115" s="71"/>
      <c r="J115" s="40"/>
      <c r="K115" s="90"/>
    </row>
    <row r="116" spans="6:11" ht="17.25" customHeight="1">
      <c r="F116" s="73"/>
      <c r="G116" s="73"/>
      <c r="H116" s="73"/>
      <c r="I116" s="73"/>
      <c r="K116" s="106"/>
    </row>
    <row r="117" spans="6:11" ht="19.5" customHeight="1">
      <c r="F117" s="73"/>
      <c r="G117" s="73"/>
      <c r="H117" s="73"/>
      <c r="I117" s="73"/>
      <c r="K117" s="106"/>
    </row>
    <row r="118" spans="6:11" ht="15" customHeight="1">
      <c r="F118" s="73"/>
      <c r="G118" s="73"/>
      <c r="H118" s="73"/>
      <c r="I118" s="73"/>
      <c r="K118" s="106"/>
    </row>
    <row r="119" spans="6:11" ht="13.5" customHeight="1">
      <c r="F119" s="73"/>
      <c r="G119" s="73"/>
      <c r="H119" s="73"/>
      <c r="I119" s="73"/>
      <c r="J119" s="51"/>
      <c r="K119" s="106"/>
    </row>
    <row r="120" spans="6:11" ht="10.5" customHeight="1" thickBot="1">
      <c r="F120" s="73"/>
      <c r="G120" s="73"/>
      <c r="H120" s="73"/>
      <c r="I120" s="73"/>
      <c r="K120" s="106"/>
    </row>
    <row r="121" spans="2:11" ht="13.5" thickBot="1">
      <c r="B121" s="27"/>
      <c r="C121" s="13" t="s">
        <v>31</v>
      </c>
      <c r="D121" s="16" t="s">
        <v>40</v>
      </c>
      <c r="E121" s="15"/>
      <c r="F121" s="102"/>
      <c r="G121" s="124"/>
      <c r="H121" s="113"/>
      <c r="I121" s="115"/>
      <c r="J121" s="28"/>
      <c r="K121" s="111"/>
    </row>
    <row r="122" spans="2:11" ht="67.5" customHeight="1" thickBot="1">
      <c r="B122" s="58" t="s">
        <v>59</v>
      </c>
      <c r="C122" s="48"/>
      <c r="D122" s="20" t="s">
        <v>5</v>
      </c>
      <c r="E122" s="48"/>
      <c r="F122" s="103" t="s">
        <v>103</v>
      </c>
      <c r="G122" s="99"/>
      <c r="H122" s="99" t="s">
        <v>60</v>
      </c>
      <c r="I122" s="114" t="s">
        <v>87</v>
      </c>
      <c r="J122" s="107" t="s">
        <v>99</v>
      </c>
      <c r="K122" s="109" t="s">
        <v>119</v>
      </c>
    </row>
    <row r="123" spans="2:11" ht="17.25" customHeight="1">
      <c r="B123" s="31">
        <v>422</v>
      </c>
      <c r="C123" s="31"/>
      <c r="D123" s="31" t="s">
        <v>98</v>
      </c>
      <c r="E123" s="31"/>
      <c r="F123" s="63">
        <v>6000</v>
      </c>
      <c r="G123" s="63">
        <v>24500</v>
      </c>
      <c r="H123" s="63">
        <f>H124+H125+H126</f>
        <v>0</v>
      </c>
      <c r="I123" s="63">
        <f>I124+I125+I126</f>
        <v>0</v>
      </c>
      <c r="J123" s="91"/>
      <c r="K123" s="90"/>
    </row>
    <row r="124" spans="2:11" ht="17.25" customHeight="1">
      <c r="B124" s="4">
        <v>4221</v>
      </c>
      <c r="C124" s="1"/>
      <c r="D124" s="4" t="s">
        <v>25</v>
      </c>
      <c r="E124" s="1"/>
      <c r="F124" s="71"/>
      <c r="G124" s="71"/>
      <c r="H124" s="71"/>
      <c r="I124" s="71"/>
      <c r="J124" s="91"/>
      <c r="K124" s="90"/>
    </row>
    <row r="125" spans="2:11" ht="17.25" customHeight="1">
      <c r="B125" s="4">
        <v>4226</v>
      </c>
      <c r="C125" s="1"/>
      <c r="D125" s="4" t="s">
        <v>94</v>
      </c>
      <c r="E125" s="1"/>
      <c r="F125" s="71"/>
      <c r="G125" s="71"/>
      <c r="H125" s="71"/>
      <c r="I125" s="71"/>
      <c r="J125" s="91"/>
      <c r="K125" s="90"/>
    </row>
    <row r="126" spans="2:11" ht="30.75" customHeight="1">
      <c r="B126" s="4">
        <v>4227</v>
      </c>
      <c r="C126" s="1"/>
      <c r="D126" s="95" t="s">
        <v>95</v>
      </c>
      <c r="E126" s="1"/>
      <c r="F126" s="71"/>
      <c r="G126" s="71"/>
      <c r="H126" s="71"/>
      <c r="I126" s="71"/>
      <c r="J126" s="91"/>
      <c r="K126" s="90"/>
    </row>
    <row r="127" spans="2:11" ht="15.75" customHeight="1">
      <c r="B127" s="4">
        <v>4241</v>
      </c>
      <c r="C127" s="1"/>
      <c r="D127" s="4" t="s">
        <v>52</v>
      </c>
      <c r="E127" s="1"/>
      <c r="F127" s="63">
        <v>400</v>
      </c>
      <c r="G127" s="63">
        <v>4750</v>
      </c>
      <c r="H127" s="71">
        <v>2930</v>
      </c>
      <c r="I127" s="71">
        <v>210</v>
      </c>
      <c r="J127" s="91">
        <f>(I127/H127)*100</f>
        <v>7.167235494880546</v>
      </c>
      <c r="K127" s="90">
        <f>(127/G127)*100</f>
        <v>2.673684210526316</v>
      </c>
    </row>
    <row r="128" spans="2:11" ht="15" customHeight="1">
      <c r="B128" s="4">
        <v>4521</v>
      </c>
      <c r="C128" s="1"/>
      <c r="D128" s="4" t="s">
        <v>47</v>
      </c>
      <c r="E128" s="1"/>
      <c r="F128" s="71"/>
      <c r="G128" s="71"/>
      <c r="H128" s="71"/>
      <c r="I128" s="71"/>
      <c r="J128" s="91"/>
      <c r="K128" s="90"/>
    </row>
    <row r="129" spans="2:11" ht="15" customHeight="1">
      <c r="B129" s="4"/>
      <c r="C129" s="1"/>
      <c r="D129" s="4"/>
      <c r="E129" s="1"/>
      <c r="F129" s="71"/>
      <c r="G129" s="71"/>
      <c r="H129" s="71"/>
      <c r="I129" s="71"/>
      <c r="J129" s="91"/>
      <c r="K129" s="90"/>
    </row>
    <row r="130" spans="2:11" ht="15.75" customHeight="1" thickBot="1">
      <c r="B130" s="41"/>
      <c r="C130" s="42"/>
      <c r="D130" s="43" t="s">
        <v>28</v>
      </c>
      <c r="E130" s="30"/>
      <c r="F130" s="100"/>
      <c r="G130" s="100">
        <f>G123+G127</f>
        <v>29250</v>
      </c>
      <c r="H130" s="100">
        <f>SUM(H124:H129)</f>
        <v>2930</v>
      </c>
      <c r="I130" s="100">
        <f>SUM(I124:I129)</f>
        <v>210</v>
      </c>
      <c r="J130" s="116">
        <f>(I130/H130)*100</f>
        <v>7.167235494880546</v>
      </c>
      <c r="K130" s="90">
        <f>(127/G130)*100</f>
        <v>0.4341880341880342</v>
      </c>
    </row>
    <row r="131" spans="2:11" ht="15" customHeight="1" thickBot="1">
      <c r="B131" s="44"/>
      <c r="C131" s="45"/>
      <c r="D131" s="16" t="s">
        <v>36</v>
      </c>
      <c r="E131" s="46"/>
      <c r="F131" s="47">
        <f>F62+F130</f>
        <v>0</v>
      </c>
      <c r="G131" s="47">
        <f>G62+G130</f>
        <v>6553434</v>
      </c>
      <c r="H131" s="47">
        <f>H62+H130</f>
        <v>3273796</v>
      </c>
      <c r="I131" s="47">
        <f>I62+I130</f>
        <v>3215462</v>
      </c>
      <c r="J131" s="47"/>
      <c r="K131" s="111"/>
    </row>
    <row r="132" spans="2:11" ht="15.75" customHeight="1">
      <c r="B132" s="36"/>
      <c r="C132" s="2"/>
      <c r="D132" s="36"/>
      <c r="E132" s="2"/>
      <c r="F132" s="12"/>
      <c r="G132" s="12"/>
      <c r="H132" s="12"/>
      <c r="I132" s="12"/>
      <c r="J132" s="38"/>
      <c r="K132" s="35"/>
    </row>
    <row r="133" spans="2:11" ht="16.5" customHeight="1">
      <c r="B133" s="2"/>
      <c r="C133" s="2"/>
      <c r="D133" s="81" t="s">
        <v>81</v>
      </c>
      <c r="E133" s="61"/>
      <c r="F133" s="51"/>
      <c r="G133" s="51"/>
      <c r="H133" s="51"/>
      <c r="I133" s="51">
        <f>I51-I131</f>
        <v>71982</v>
      </c>
      <c r="J133" s="2"/>
      <c r="K133" s="2"/>
    </row>
    <row r="134" spans="2:11" ht="28.5" customHeight="1">
      <c r="B134" s="36"/>
      <c r="C134" s="2"/>
      <c r="D134" s="123" t="s">
        <v>115</v>
      </c>
      <c r="E134" s="2"/>
      <c r="F134" s="12"/>
      <c r="G134" s="12"/>
      <c r="H134" s="12"/>
      <c r="I134" s="12">
        <v>-56237</v>
      </c>
      <c r="J134" s="38"/>
      <c r="K134" s="35"/>
    </row>
    <row r="135" spans="2:11" ht="33.75" customHeight="1">
      <c r="B135" s="2"/>
      <c r="C135" s="2"/>
      <c r="D135" s="82" t="s">
        <v>82</v>
      </c>
      <c r="E135" s="2"/>
      <c r="F135" s="12"/>
      <c r="G135" s="12"/>
      <c r="H135" s="12"/>
      <c r="I135" s="12">
        <f>I133+I134</f>
        <v>15745</v>
      </c>
      <c r="J135" s="2"/>
      <c r="K135" s="2"/>
    </row>
    <row r="136" spans="2:11" ht="42.75" customHeight="1">
      <c r="B136" s="2"/>
      <c r="C136" s="2"/>
      <c r="D136" s="82" t="s">
        <v>89</v>
      </c>
      <c r="E136" s="2"/>
      <c r="F136" s="12"/>
      <c r="G136" s="12"/>
      <c r="H136" s="12"/>
      <c r="I136" s="12"/>
      <c r="J136" s="2"/>
      <c r="K136" s="2"/>
    </row>
    <row r="137" spans="2:11" ht="17.25" customHeight="1">
      <c r="B137" s="2"/>
      <c r="C137" s="2"/>
      <c r="D137" s="11"/>
      <c r="E137" s="29"/>
      <c r="F137" s="54"/>
      <c r="G137" s="54"/>
      <c r="H137" s="54"/>
      <c r="I137" s="54"/>
      <c r="J137" s="34"/>
      <c r="K137" s="35"/>
    </row>
    <row r="138" spans="4:9" ht="34.5" customHeight="1">
      <c r="D138" t="s">
        <v>83</v>
      </c>
      <c r="F138" s="73"/>
      <c r="G138" s="73"/>
      <c r="H138" s="73"/>
      <c r="I138" s="73"/>
    </row>
    <row r="139" spans="4:9" ht="14.25" customHeight="1">
      <c r="D139" s="25" t="s">
        <v>110</v>
      </c>
      <c r="E139" s="25"/>
      <c r="F139" s="83"/>
      <c r="G139" s="83"/>
      <c r="H139" s="83"/>
      <c r="I139" s="83">
        <v>500481</v>
      </c>
    </row>
    <row r="140" spans="6:9" ht="9.75" customHeight="1">
      <c r="F140" s="73"/>
      <c r="G140" s="73"/>
      <c r="H140" s="73"/>
      <c r="I140" s="73"/>
    </row>
    <row r="141" spans="4:9" ht="12.75" customHeight="1">
      <c r="D141" t="s">
        <v>84</v>
      </c>
      <c r="F141" s="73"/>
      <c r="G141" s="73"/>
      <c r="H141" s="73"/>
      <c r="I141" s="73">
        <v>35722</v>
      </c>
    </row>
    <row r="142" spans="4:9" ht="12.75">
      <c r="D142" t="s">
        <v>85</v>
      </c>
      <c r="F142" s="73"/>
      <c r="G142" s="73"/>
      <c r="H142" s="73"/>
      <c r="I142" s="73">
        <v>464759</v>
      </c>
    </row>
    <row r="143" spans="4:9" ht="16.5" customHeight="1">
      <c r="D143" t="s">
        <v>96</v>
      </c>
      <c r="F143" s="73"/>
      <c r="G143" s="73"/>
      <c r="H143" s="73"/>
      <c r="I143" s="73"/>
    </row>
    <row r="144" spans="6:10" ht="12.75">
      <c r="F144" s="73"/>
      <c r="G144" s="73"/>
      <c r="H144" s="73"/>
      <c r="I144" s="73"/>
      <c r="J144" s="18"/>
    </row>
    <row r="145" spans="6:9" ht="11.25" customHeight="1">
      <c r="F145" s="73"/>
      <c r="G145" s="73"/>
      <c r="H145" s="73"/>
      <c r="I145" s="73"/>
    </row>
    <row r="146" spans="8:10" ht="12.75">
      <c r="H146" t="s">
        <v>45</v>
      </c>
      <c r="I146" s="73"/>
      <c r="J146" s="18"/>
    </row>
    <row r="147" spans="4:10" ht="12.75">
      <c r="D147" s="24"/>
      <c r="E147" s="24"/>
      <c r="F147" s="24"/>
      <c r="G147" s="24"/>
      <c r="H147" s="24" t="s">
        <v>109</v>
      </c>
      <c r="I147" s="24"/>
      <c r="J147" s="22"/>
    </row>
    <row r="148" spans="4:10" ht="12.75">
      <c r="D148" s="25"/>
      <c r="E148" s="25"/>
      <c r="F148" s="25"/>
      <c r="G148" s="25"/>
      <c r="H148" s="25"/>
      <c r="I148" s="25"/>
      <c r="J148" s="26"/>
    </row>
    <row r="149" spans="4:10" ht="12.75">
      <c r="D149" s="25"/>
      <c r="J149" s="18"/>
    </row>
    <row r="150" spans="4:10" ht="12.75">
      <c r="D150" s="24" t="s">
        <v>111</v>
      </c>
      <c r="J150" s="18"/>
    </row>
    <row r="151" spans="4:10" ht="12.75">
      <c r="D151" s="24" t="s">
        <v>100</v>
      </c>
      <c r="I151" t="s">
        <v>120</v>
      </c>
      <c r="J151" s="18"/>
    </row>
    <row r="152" ht="12.75">
      <c r="J152" s="18"/>
    </row>
    <row r="153" ht="12.75">
      <c r="J153" s="18"/>
    </row>
    <row r="154" spans="8:10" ht="12.75">
      <c r="H154" s="24" t="s">
        <v>101</v>
      </c>
      <c r="J154" s="22"/>
    </row>
    <row r="155" spans="8:10" ht="12.75">
      <c r="H155" s="24" t="s">
        <v>102</v>
      </c>
      <c r="J155" s="18"/>
    </row>
    <row r="156" ht="15" customHeight="1">
      <c r="J156" s="18"/>
    </row>
    <row r="157" spans="4:10" ht="11.25" customHeight="1">
      <c r="D157" s="25"/>
      <c r="J157" s="26"/>
    </row>
    <row r="158" ht="16.5" customHeight="1">
      <c r="J158" s="18"/>
    </row>
    <row r="159" ht="12.75" customHeight="1">
      <c r="J159" s="18"/>
    </row>
    <row r="160" ht="11.25" customHeight="1">
      <c r="J160" s="18"/>
    </row>
    <row r="161" ht="15" customHeight="1"/>
    <row r="162" ht="22.5" customHeight="1">
      <c r="J162" s="18"/>
    </row>
    <row r="163" ht="12.75">
      <c r="J163" s="18"/>
    </row>
    <row r="164" ht="15" customHeight="1">
      <c r="J164" s="18"/>
    </row>
    <row r="165" ht="15.75" customHeight="1">
      <c r="J165" s="18"/>
    </row>
    <row r="166" ht="15.75" customHeight="1">
      <c r="J166" s="18"/>
    </row>
    <row r="167" ht="15.75" customHeight="1">
      <c r="J167" s="18"/>
    </row>
    <row r="168" ht="12.75">
      <c r="J168" s="18"/>
    </row>
    <row r="169" spans="4:10" ht="12.75">
      <c r="D169" s="25"/>
      <c r="J169" s="26"/>
    </row>
    <row r="170" spans="4:10" ht="12.75">
      <c r="D170" s="5"/>
      <c r="J170" s="19"/>
    </row>
    <row r="171" ht="12.75">
      <c r="J171" s="18"/>
    </row>
    <row r="172" ht="20.25" customHeight="1">
      <c r="J172" s="18"/>
    </row>
    <row r="173" ht="13.5" customHeight="1">
      <c r="J173" s="18"/>
    </row>
    <row r="174" ht="14.25" customHeight="1">
      <c r="J174" s="18"/>
    </row>
    <row r="175" ht="14.25" customHeight="1">
      <c r="J175" s="18"/>
    </row>
    <row r="176" ht="12.75" customHeight="1">
      <c r="J176" s="18"/>
    </row>
    <row r="177" ht="12.75">
      <c r="J177" s="18"/>
    </row>
    <row r="178" ht="12.75">
      <c r="J178" s="26"/>
    </row>
    <row r="180" ht="12.75" customHeight="1"/>
    <row r="181" ht="16.5" customHeight="1"/>
    <row r="182" spans="10:11" ht="24" customHeight="1">
      <c r="J182" s="3"/>
      <c r="K182" s="3"/>
    </row>
    <row r="183" spans="10:11" ht="12.75">
      <c r="J183" s="3"/>
      <c r="K183" s="3"/>
    </row>
    <row r="184" spans="2:12" ht="12.75"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7" spans="4:11" ht="12.75">
      <c r="D187" s="3"/>
      <c r="E187" s="3"/>
      <c r="F187" s="3"/>
      <c r="G187" s="3"/>
      <c r="H187" s="3"/>
      <c r="I187" s="3"/>
      <c r="J187" s="3"/>
      <c r="K187" s="3"/>
    </row>
    <row r="192" spans="2:10" ht="12.75">
      <c r="B192" s="125"/>
      <c r="C192" s="125"/>
      <c r="D192" s="125"/>
      <c r="E192" s="125"/>
      <c r="F192" s="125"/>
      <c r="G192" s="125"/>
      <c r="H192" s="125"/>
      <c r="I192" s="125"/>
      <c r="J192" s="125"/>
    </row>
    <row r="193" spans="2:10" ht="12.75">
      <c r="B193" s="125"/>
      <c r="C193" s="125"/>
      <c r="D193" s="125"/>
      <c r="E193" s="125"/>
      <c r="F193" s="125"/>
      <c r="G193" s="125"/>
      <c r="H193" s="125"/>
      <c r="I193" s="125"/>
      <c r="J193" s="125"/>
    </row>
    <row r="206" ht="12.75">
      <c r="D206" t="s">
        <v>6</v>
      </c>
    </row>
    <row r="207" ht="12.75">
      <c r="D207" t="s">
        <v>6</v>
      </c>
    </row>
    <row r="208" ht="12.75">
      <c r="D208" t="s">
        <v>6</v>
      </c>
    </row>
    <row r="209" ht="12.75">
      <c r="D209" t="s">
        <v>6</v>
      </c>
    </row>
    <row r="210" ht="12.75">
      <c r="D210" t="s">
        <v>6</v>
      </c>
    </row>
    <row r="211" ht="12.75">
      <c r="D211" t="s">
        <v>6</v>
      </c>
    </row>
    <row r="212" ht="12.75">
      <c r="D212" t="s">
        <v>6</v>
      </c>
    </row>
    <row r="213" ht="12.75">
      <c r="D213" t="s">
        <v>6</v>
      </c>
    </row>
    <row r="214" ht="12.75">
      <c r="D214" t="s">
        <v>6</v>
      </c>
    </row>
    <row r="215" ht="12.75">
      <c r="D215" t="s">
        <v>6</v>
      </c>
    </row>
    <row r="216" ht="12.75">
      <c r="D216" t="s">
        <v>6</v>
      </c>
    </row>
    <row r="217" ht="12.75">
      <c r="D217" t="s">
        <v>6</v>
      </c>
    </row>
    <row r="218" ht="12.75">
      <c r="D218" t="s">
        <v>6</v>
      </c>
    </row>
    <row r="219" ht="12.75">
      <c r="D219" t="s">
        <v>6</v>
      </c>
    </row>
    <row r="220" ht="12.75">
      <c r="D220" t="s">
        <v>6</v>
      </c>
    </row>
    <row r="221" ht="12.75">
      <c r="D221" t="s">
        <v>6</v>
      </c>
    </row>
    <row r="222" ht="12.75">
      <c r="D222" t="s">
        <v>6</v>
      </c>
    </row>
    <row r="223" ht="12.75">
      <c r="D223" t="s">
        <v>6</v>
      </c>
    </row>
  </sheetData>
  <sheetProtection/>
  <mergeCells count="5">
    <mergeCell ref="B193:J193"/>
    <mergeCell ref="D12:J12"/>
    <mergeCell ref="D13:J13"/>
    <mergeCell ref="D11:J11"/>
    <mergeCell ref="B192:J192"/>
  </mergeCells>
  <printOptions/>
  <pageMargins left="0.75" right="0.75" top="1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 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</dc:creator>
  <cp:keywords/>
  <dc:description/>
  <cp:lastModifiedBy>HORVAT</cp:lastModifiedBy>
  <cp:lastPrinted>2016-09-05T12:22:53Z</cp:lastPrinted>
  <dcterms:created xsi:type="dcterms:W3CDTF">2005-11-22T10:01:08Z</dcterms:created>
  <dcterms:modified xsi:type="dcterms:W3CDTF">2016-09-14T15:03:02Z</dcterms:modified>
  <cp:category/>
  <cp:version/>
  <cp:contentType/>
  <cp:contentStatus/>
</cp:coreProperties>
</file>