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c\Desktop\(ne)red\MIPRO 2017\konačna verzija\finalna verzija nakon dorade\natječaj dos 2018\"/>
    </mc:Choice>
  </mc:AlternateContent>
  <bookViews>
    <workbookView xWindow="0" yWindow="0" windowWidth="15345" windowHeight="4635"/>
  </bookViews>
  <sheets>
    <sheet name="Troškovi prijevoza" sheetId="1" r:id="rId1"/>
    <sheet name="Troškovi smještaja, hrane itd." sheetId="2" r:id="rId2"/>
    <sheet name="Ukupni troškovi puta" sheetId="3" r:id="rId3"/>
  </sheets>
  <calcPr calcId="171026"/>
</workbook>
</file>

<file path=xl/calcChain.xml><?xml version="1.0" encoding="utf-8"?>
<calcChain xmlns="http://schemas.openxmlformats.org/spreadsheetml/2006/main">
  <c r="I4" i="1" l="1"/>
  <c r="K4" i="1"/>
  <c r="H9" i="1"/>
  <c r="H14" i="1"/>
  <c r="H19" i="1"/>
  <c r="H25" i="1"/>
  <c r="H30" i="1"/>
  <c r="H35" i="1"/>
  <c r="H40" i="1"/>
  <c r="H39" i="1"/>
  <c r="G3" i="1"/>
  <c r="I3" i="1"/>
  <c r="J3" i="1"/>
  <c r="K3" i="1"/>
  <c r="C3" i="3"/>
  <c r="D3" i="3"/>
  <c r="L45" i="2"/>
  <c r="C4" i="3"/>
  <c r="D4" i="3"/>
  <c r="E4" i="2"/>
  <c r="F4" i="2"/>
  <c r="F10" i="2"/>
  <c r="F12" i="2"/>
  <c r="F14" i="2"/>
  <c r="F19" i="2"/>
  <c r="F21" i="2"/>
  <c r="F23" i="2"/>
  <c r="E28" i="2"/>
  <c r="F28" i="2"/>
  <c r="E30" i="2"/>
  <c r="F30" i="2"/>
  <c r="E37" i="2"/>
  <c r="F37" i="2"/>
  <c r="F40" i="2"/>
  <c r="E46" i="2"/>
  <c r="G46" i="2"/>
  <c r="J5" i="2"/>
  <c r="J11" i="2"/>
  <c r="J20" i="2"/>
  <c r="J29" i="2"/>
  <c r="J32" i="2"/>
  <c r="I38" i="2"/>
  <c r="J38" i="2"/>
  <c r="I41" i="2"/>
  <c r="J41" i="2"/>
  <c r="I46" i="2"/>
  <c r="L46" i="2"/>
  <c r="J40" i="2"/>
  <c r="J37" i="2"/>
  <c r="F36" i="2"/>
  <c r="F3" i="2"/>
  <c r="F27" i="2"/>
</calcChain>
</file>

<file path=xl/sharedStrings.xml><?xml version="1.0" encoding="utf-8"?>
<sst xmlns="http://schemas.openxmlformats.org/spreadsheetml/2006/main" count="242" uniqueCount="138">
  <si>
    <t>Redni broj</t>
  </si>
  <si>
    <t>Relacija putovanja</t>
  </si>
  <si>
    <t>Početak
putovanja,
datum</t>
  </si>
  <si>
    <t>Vrijeme
putovanja, u
satima</t>
  </si>
  <si>
    <t>Prosječna potrošnja
goriva odabranog
automobila/po km</t>
  </si>
  <si>
    <t>Pređeno km</t>
  </si>
  <si>
    <t>Cijena goriva
po litri
kuna
eura</t>
  </si>
  <si>
    <t>Potrošeno
litara goriva</t>
  </si>
  <si>
    <t>Novaca
potrošeno za
gorivo
kuna
eura</t>
  </si>
  <si>
    <t>Novaca
potrošeno na
autocestu</t>
  </si>
  <si>
    <t>Ukupno
novaca
potrošeno</t>
  </si>
  <si>
    <t>1.</t>
  </si>
  <si>
    <t>Čakovec - Zagreb</t>
  </si>
  <si>
    <t>2.1.2017.</t>
  </si>
  <si>
    <t>4:30 h - 5:48 h</t>
  </si>
  <si>
    <t>10 l</t>
  </si>
  <si>
    <t>204 km</t>
  </si>
  <si>
    <t>Datum putovanja</t>
  </si>
  <si>
    <t>Način prijevoza</t>
  </si>
  <si>
    <t>Početak prijevoza</t>
  </si>
  <si>
    <t>Završetak prijevoza</t>
  </si>
  <si>
    <t>Troškovi karata
po osobi</t>
  </si>
  <si>
    <t>Ukupni troškovi
karata za sve
(3 osobe)</t>
  </si>
  <si>
    <t>2.</t>
  </si>
  <si>
    <t>Zagreb - Bruxelles</t>
  </si>
  <si>
    <t>Zrakoplov</t>
  </si>
  <si>
    <t>6:20 h</t>
  </si>
  <si>
    <t>8:45 h</t>
  </si>
  <si>
    <t xml:space="preserve">220,08 €
</t>
  </si>
  <si>
    <t xml:space="preserve">660,24 €
</t>
  </si>
  <si>
    <t>3.</t>
  </si>
  <si>
    <t>Bruxelles - Rotterdam</t>
  </si>
  <si>
    <t>3.1.2017.</t>
  </si>
  <si>
    <t>Vlak</t>
  </si>
  <si>
    <t>10:57 h</t>
  </si>
  <si>
    <t>13:50 h</t>
  </si>
  <si>
    <t xml:space="preserve">57 €
</t>
  </si>
  <si>
    <t xml:space="preserve">171 €
               </t>
  </si>
  <si>
    <t>4.</t>
  </si>
  <si>
    <t>Rotterdam - Amsterdam</t>
  </si>
  <si>
    <t>20:03 h</t>
  </si>
  <si>
    <t>21:06 h</t>
  </si>
  <si>
    <t xml:space="preserve">48,6 €
</t>
  </si>
  <si>
    <t xml:space="preserve">145,8 €
               </t>
  </si>
  <si>
    <t>5.</t>
  </si>
  <si>
    <t>Amsterdam - Dublin</t>
  </si>
  <si>
    <t>5.1.2017.</t>
  </si>
  <si>
    <t>10:40 h</t>
  </si>
  <si>
    <t xml:space="preserve">11:20 h </t>
  </si>
  <si>
    <t xml:space="preserve">28,3 €
               </t>
  </si>
  <si>
    <t xml:space="preserve">84,9 €
               </t>
  </si>
  <si>
    <t>6.</t>
  </si>
  <si>
    <t>Dublin - Manchester</t>
  </si>
  <si>
    <t>7.1.2017.</t>
  </si>
  <si>
    <t>20:30 h</t>
  </si>
  <si>
    <t>21:35 h</t>
  </si>
  <si>
    <t xml:space="preserve">13,52 €
               </t>
  </si>
  <si>
    <t xml:space="preserve">40,56 €
               </t>
  </si>
  <si>
    <t>7.</t>
  </si>
  <si>
    <t>Manchester - Zagreb</t>
  </si>
  <si>
    <t>9.1.2017.</t>
  </si>
  <si>
    <t>18:55 h</t>
  </si>
  <si>
    <t>11:50 h</t>
  </si>
  <si>
    <t xml:space="preserve">122,92 €
               </t>
  </si>
  <si>
    <t xml:space="preserve">368,76 €
               </t>
  </si>
  <si>
    <t>Ukupni troškovi
prijevoza za sve
(3 osobe)</t>
  </si>
  <si>
    <t>Vrijeme
provedeno
u gradu</t>
  </si>
  <si>
    <t>Grad</t>
  </si>
  <si>
    <t>Što ćemo posjetiti</t>
  </si>
  <si>
    <t>Cijena ulaznice
po osobi</t>
  </si>
  <si>
    <t xml:space="preserve">Ukupna cijena ulaznica
(3 osobe) </t>
  </si>
  <si>
    <t>Smještaj,
kontakt stanodavca</t>
  </si>
  <si>
    <t>Ukupna
cijena
smještaja
za sve
osobe</t>
  </si>
  <si>
    <t>Troškovi
hrane -
približno po
osobi</t>
  </si>
  <si>
    <t>Ukupni
troškovi
hrane za
sve</t>
  </si>
  <si>
    <t>Dodatni
troškovi
bus,
podzemna,
tramvaj,
parking -
ukupni</t>
  </si>
  <si>
    <t>2. - 3.
siječnja 2017.</t>
  </si>
  <si>
    <t>Bruxelles</t>
  </si>
  <si>
    <t>Mini-Europe
+ razgledavanje 
grada</t>
  </si>
  <si>
    <t>Hotel Des
Colonies</t>
  </si>
  <si>
    <t>1 soba za
3 osobe
+ doručak, 1 noćenje</t>
  </si>
  <si>
    <t>Restoran
Chez Léon</t>
  </si>
  <si>
    <t>Pješice</t>
  </si>
  <si>
    <t>Broj telefona:
+32 2 203 30 94</t>
  </si>
  <si>
    <t xml:space="preserve">73,90 €
</t>
  </si>
  <si>
    <t xml:space="preserve">10,55 €
</t>
  </si>
  <si>
    <t xml:space="preserve">31,65 €
</t>
  </si>
  <si>
    <t>3. siječnja 2017.</t>
  </si>
  <si>
    <t>Rotterdam</t>
  </si>
  <si>
    <t>Rotterdam ZOO</t>
  </si>
  <si>
    <t xml:space="preserve">20 €
</t>
  </si>
  <si>
    <t xml:space="preserve">60 €
</t>
  </si>
  <si>
    <t>X</t>
  </si>
  <si>
    <t>Restoran Vapiano
Rotterdam Plaza</t>
  </si>
  <si>
    <t xml:space="preserve">25 €
</t>
  </si>
  <si>
    <t xml:space="preserve">75 €
</t>
  </si>
  <si>
    <t xml:space="preserve">Witte de With Center for Contemporary Art
</t>
  </si>
  <si>
    <t>Nederlands
Photo
Museum
+ Multimedia tour</t>
  </si>
  <si>
    <t>3. - 5.
siječnja 2017.</t>
  </si>
  <si>
    <t>Amsterdam</t>
  </si>
  <si>
    <t>Muzej Anne Frank</t>
  </si>
  <si>
    <t>Alfred Hotel</t>
  </si>
  <si>
    <t>1 soba za 3 osobe,
2 noćenja</t>
  </si>
  <si>
    <t>1. i 2. dan: Fast food
Febo</t>
  </si>
  <si>
    <t>Taxi</t>
  </si>
  <si>
    <t>Broj telefona:
+31 20 673 3141</t>
  </si>
  <si>
    <t>Van Gogh Museum</t>
  </si>
  <si>
    <t>Rembrant House
Museum</t>
  </si>
  <si>
    <t>5. - 7.
siječnja 2017.</t>
  </si>
  <si>
    <t>Dublin</t>
  </si>
  <si>
    <t>Dublin Castle</t>
  </si>
  <si>
    <t>Tara Towers
Hotel</t>
  </si>
  <si>
    <t>1. dan: Restoran
Bach 16</t>
  </si>
  <si>
    <t>Broj telefona:
+353 1 269 4666</t>
  </si>
  <si>
    <t>Guinness
Storehouse</t>
  </si>
  <si>
    <t>2. dan: Restoran
Wagamama</t>
  </si>
  <si>
    <t>National Botanic
Gardens of
Ireland</t>
  </si>
  <si>
    <t>Ulaz besplazan</t>
  </si>
  <si>
    <t>7. - 9.
siječnja 2017.</t>
  </si>
  <si>
    <t>Manchester</t>
  </si>
  <si>
    <t>National Football
Museum</t>
  </si>
  <si>
    <t xml:space="preserve">Hotel Jurys Inn
Manchester </t>
  </si>
  <si>
    <t>1. dan: Restoran
The Botanist</t>
  </si>
  <si>
    <t>Broj telefona:
+44 161 953 8888</t>
  </si>
  <si>
    <t>Museum of Science
And Industry</t>
  </si>
  <si>
    <t>Ulaz besplatan</t>
  </si>
  <si>
    <t>Old Trafford tour
i muzej</t>
  </si>
  <si>
    <t>19, 12 €</t>
  </si>
  <si>
    <t>2. dan: Restoran
Pizza Express + kava</t>
  </si>
  <si>
    <t>Ukupni troškovi
za mjesta koja
smo posjetili</t>
  </si>
  <si>
    <t>Ukupni
troškovi
smještaja</t>
  </si>
  <si>
    <t>Ukupni
troškovi
hrane</t>
  </si>
  <si>
    <t>Ukupni
troškovi busa,
podzemne,
tramvaja,
parkinga</t>
  </si>
  <si>
    <t>Ukupni
troškovi
smještaja
hrane
i ostalo</t>
  </si>
  <si>
    <t>Ukupni
troškovi
prijevoza</t>
  </si>
  <si>
    <t>Ukupni
troškovi
smještaja
hrane i ostalo</t>
  </si>
  <si>
    <t>Ukupni
troškovi
puta</t>
  </si>
  <si>
    <t>Ukupno
ostalo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</si>
</sst>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8" formatCode="#,##0.00\ &quot;kn&quot;;[Red]\-#,##0.00\ &quot;kn&quot;"/>
    <numFmt numFmtId="164" formatCode="#,##0.00\ &quot;kn&quot;"/>
    <numFmt numFmtId="165" formatCode="#,##0.00\ [$€-1]"/>
    <numFmt numFmtId="166" formatCode="[$-F400]h:mm:ss\ AM/PM"/>
    <numFmt numFmtId="167" formatCode="#,##0\ [$€-1];[Red]#,##0\ [$€-1]"/>
    <numFmt numFmtId="168" formatCode="#,##0.00\ [$€-1];[Red]#,##0.00\ [$€-1]"/>
    <numFmt numFmtId="169" formatCode="#,##0.00\ &quot;kn&quot;;[Red]#,##0.00\ &quot;kn&quot;"/>
    <numFmt numFmtId="170" formatCode="#,##0\ &quot;kn&quot;;[Red]#,##0\ &quot;kn&quot;"/>
  </numFmts>
  <fonts count="2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vertical="top"/>
    </xf>
    <xf numFmtId="0" fontId="1" fillId="0" borderId="3" xfId="0" applyFont="1" applyBorder="1" applyAlignment="1">
      <alignment horizontal="left"/>
    </xf>
    <xf numFmtId="0" fontId="1" fillId="0" borderId="1" xfId="0" applyFont="1" applyBorder="1" applyAlignment="1">
      <alignment vertical="top"/>
    </xf>
    <xf numFmtId="166" fontId="1" fillId="0" borderId="1" xfId="0" applyNumberFormat="1" applyFont="1" applyBorder="1" applyAlignment="1">
      <alignment horizontal="left"/>
    </xf>
    <xf numFmtId="166" fontId="1" fillId="0" borderId="1" xfId="0" applyNumberFormat="1" applyFont="1" applyBorder="1" applyAlignment="1">
      <alignment horizontal="left" vertical="top"/>
    </xf>
    <xf numFmtId="0" fontId="1" fillId="0" borderId="1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166" fontId="1" fillId="0" borderId="0" xfId="0" applyNumberFormat="1" applyFont="1" applyBorder="1" applyAlignment="1">
      <alignment horizontal="left" vertical="top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 vertical="top" wrapText="1"/>
    </xf>
    <xf numFmtId="164" fontId="1" fillId="0" borderId="1" xfId="0" applyNumberFormat="1" applyFont="1" applyBorder="1" applyAlignment="1">
      <alignment horizontal="left" vertical="top"/>
    </xf>
    <xf numFmtId="165" fontId="1" fillId="0" borderId="1" xfId="0" applyNumberFormat="1" applyFont="1" applyBorder="1" applyAlignment="1">
      <alignment horizontal="left" vertical="top"/>
    </xf>
    <xf numFmtId="165" fontId="1" fillId="0" borderId="0" xfId="0" applyNumberFormat="1" applyFont="1" applyBorder="1" applyAlignment="1">
      <alignment horizontal="left" vertical="top"/>
    </xf>
    <xf numFmtId="164" fontId="1" fillId="0" borderId="0" xfId="0" applyNumberFormat="1" applyFont="1" applyBorder="1" applyAlignment="1">
      <alignment horizontal="left" vertical="top"/>
    </xf>
    <xf numFmtId="167" fontId="1" fillId="0" borderId="1" xfId="0" applyNumberFormat="1" applyFont="1" applyBorder="1" applyAlignment="1">
      <alignment horizontal="left" vertical="top"/>
    </xf>
    <xf numFmtId="168" fontId="1" fillId="0" borderId="1" xfId="0" applyNumberFormat="1" applyFont="1" applyBorder="1" applyAlignment="1">
      <alignment horizontal="left" vertical="top" wrapText="1"/>
    </xf>
    <xf numFmtId="168" fontId="1" fillId="0" borderId="1" xfId="0" applyNumberFormat="1" applyFont="1" applyBorder="1" applyAlignment="1">
      <alignment vertical="top" wrapText="1"/>
    </xf>
    <xf numFmtId="170" fontId="1" fillId="0" borderId="1" xfId="0" applyNumberFormat="1" applyFont="1" applyBorder="1" applyAlignment="1">
      <alignment horizontal="left" vertical="top"/>
    </xf>
    <xf numFmtId="169" fontId="0" fillId="0" borderId="0" xfId="0" applyNumberFormat="1"/>
    <xf numFmtId="8" fontId="1" fillId="0" borderId="1" xfId="0" applyNumberFormat="1" applyFont="1" applyBorder="1" applyAlignment="1">
      <alignment horizontal="left" vertical="top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1" fillId="0" borderId="2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169" fontId="1" fillId="0" borderId="1" xfId="0" applyNumberFormat="1" applyFont="1" applyBorder="1" applyAlignment="1">
      <alignment horizontal="left" vertical="top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168" fontId="1" fillId="0" borderId="1" xfId="0" applyNumberFormat="1" applyFont="1" applyBorder="1" applyAlignment="1">
      <alignment horizontal="left" vertical="top"/>
    </xf>
    <xf numFmtId="169" fontId="1" fillId="0" borderId="4" xfId="0" applyNumberFormat="1" applyFont="1" applyBorder="1" applyAlignment="1">
      <alignment horizontal="left" vertical="top"/>
    </xf>
    <xf numFmtId="169" fontId="1" fillId="0" borderId="1" xfId="0" applyNumberFormat="1" applyFont="1" applyBorder="1" applyAlignment="1">
      <alignment horizontal="left" vertical="center"/>
    </xf>
    <xf numFmtId="168" fontId="1" fillId="0" borderId="1" xfId="0" applyNumberFormat="1" applyFont="1" applyBorder="1" applyAlignment="1">
      <alignment horizontal="left"/>
    </xf>
    <xf numFmtId="169" fontId="1" fillId="0" borderId="1" xfId="0" applyNumberFormat="1" applyFont="1" applyBorder="1" applyAlignment="1">
      <alignment horizontal="left" vertical="top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168" fontId="1" fillId="0" borderId="1" xfId="0" applyNumberFormat="1" applyFont="1" applyBorder="1" applyAlignment="1">
      <alignment horizontal="left" vertical="top"/>
    </xf>
    <xf numFmtId="0" fontId="1" fillId="0" borderId="4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/>
    </xf>
    <xf numFmtId="168" fontId="1" fillId="0" borderId="4" xfId="0" applyNumberFormat="1" applyFont="1" applyBorder="1" applyAlignment="1">
      <alignment horizontal="left" vertical="top"/>
    </xf>
    <xf numFmtId="168" fontId="1" fillId="0" borderId="2" xfId="0" applyNumberFormat="1" applyFont="1" applyBorder="1" applyAlignment="1">
      <alignment horizontal="left" vertical="top"/>
    </xf>
    <xf numFmtId="169" fontId="1" fillId="0" borderId="4" xfId="0" applyNumberFormat="1" applyFont="1" applyBorder="1" applyAlignment="1">
      <alignment horizontal="left" vertical="top"/>
    </xf>
    <xf numFmtId="169" fontId="1" fillId="0" borderId="2" xfId="0" applyNumberFormat="1" applyFont="1" applyBorder="1" applyAlignment="1">
      <alignment horizontal="left" vertical="top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</cellXfs>
  <cellStyles count="1">
    <cellStyle name="Normal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40"/>
  <sheetViews>
    <sheetView tabSelected="1" topLeftCell="B1" workbookViewId="0">
      <selection activeCell="I8" sqref="I8"/>
    </sheetView>
  </sheetViews>
  <sheetFormatPr defaultRowHeight="15" x14ac:dyDescent="0.25"/>
  <cols>
    <col min="1" max="1" width="10" customWidth="1"/>
    <col min="2" max="2" width="22.85546875" customWidth="1"/>
    <col min="3" max="3" width="24" customWidth="1"/>
    <col min="4" max="4" width="16.5703125" customWidth="1"/>
    <col min="5" max="5" width="20.140625" customWidth="1"/>
    <col min="6" max="6" width="18.7109375" customWidth="1"/>
    <col min="7" max="7" width="20.140625" customWidth="1"/>
    <col min="8" max="8" width="19.42578125" customWidth="1"/>
    <col min="9" max="9" width="18.28515625" customWidth="1"/>
    <col min="10" max="10" width="10.85546875" customWidth="1"/>
    <col min="11" max="11" width="11.140625" customWidth="1"/>
  </cols>
  <sheetData>
    <row r="2" spans="1:11" ht="78.75" x14ac:dyDescent="0.25">
      <c r="A2" s="29" t="s">
        <v>0</v>
      </c>
      <c r="B2" s="29" t="s">
        <v>1</v>
      </c>
      <c r="C2" s="28" t="s">
        <v>2</v>
      </c>
      <c r="D2" s="28" t="s">
        <v>3</v>
      </c>
      <c r="E2" s="28" t="s">
        <v>4</v>
      </c>
      <c r="F2" s="28" t="s">
        <v>5</v>
      </c>
      <c r="G2" s="28" t="s">
        <v>6</v>
      </c>
      <c r="H2" s="25" t="s">
        <v>7</v>
      </c>
      <c r="I2" s="28" t="s">
        <v>8</v>
      </c>
      <c r="J2" s="28" t="s">
        <v>9</v>
      </c>
      <c r="K2" s="28" t="s">
        <v>10</v>
      </c>
    </row>
    <row r="3" spans="1:11" ht="15.75" x14ac:dyDescent="0.25">
      <c r="A3" s="1" t="s">
        <v>11</v>
      </c>
      <c r="B3" s="1" t="s">
        <v>12</v>
      </c>
      <c r="C3" s="1" t="s">
        <v>13</v>
      </c>
      <c r="D3" s="5" t="s">
        <v>14</v>
      </c>
      <c r="E3" s="5" t="s">
        <v>15</v>
      </c>
      <c r="F3" s="1" t="s">
        <v>16</v>
      </c>
      <c r="G3" s="33">
        <f>G4/7.5</f>
        <v>1.1559999999999999</v>
      </c>
      <c r="H3" s="3">
        <v>10</v>
      </c>
      <c r="I3" s="33">
        <f>PRODUCT(G3,H3)</f>
        <v>11.559999999999999</v>
      </c>
      <c r="J3" s="14">
        <f>J4/7.5</f>
        <v>7.7333333333333334</v>
      </c>
      <c r="K3" s="14">
        <f>SUM(I3,J3)</f>
        <v>19.293333333333333</v>
      </c>
    </row>
    <row r="4" spans="1:11" ht="15.75" x14ac:dyDescent="0.25">
      <c r="G4" s="32">
        <v>8.67</v>
      </c>
      <c r="I4" s="32">
        <f>PRODUCT(G4,H3)</f>
        <v>86.7</v>
      </c>
      <c r="J4" s="13">
        <v>58</v>
      </c>
      <c r="K4" s="13">
        <f>SUM(I4,J4)</f>
        <v>144.69999999999999</v>
      </c>
    </row>
    <row r="7" spans="1:11" ht="47.25" x14ac:dyDescent="0.25">
      <c r="A7" s="29" t="s">
        <v>0</v>
      </c>
      <c r="B7" s="4" t="s">
        <v>1</v>
      </c>
      <c r="C7" s="29" t="s">
        <v>17</v>
      </c>
      <c r="D7" s="4" t="s">
        <v>18</v>
      </c>
      <c r="E7" s="4" t="s">
        <v>19</v>
      </c>
      <c r="F7" s="4" t="s">
        <v>20</v>
      </c>
      <c r="G7" s="28" t="s">
        <v>21</v>
      </c>
      <c r="H7" s="28" t="s">
        <v>22</v>
      </c>
    </row>
    <row r="8" spans="1:11" ht="18.75" customHeight="1" x14ac:dyDescent="0.25">
      <c r="A8" s="2" t="s">
        <v>23</v>
      </c>
      <c r="B8" s="2" t="s">
        <v>24</v>
      </c>
      <c r="C8" s="2" t="s">
        <v>13</v>
      </c>
      <c r="D8" s="2" t="s">
        <v>25</v>
      </c>
      <c r="E8" s="6" t="s">
        <v>26</v>
      </c>
      <c r="F8" s="6" t="s">
        <v>27</v>
      </c>
      <c r="G8" s="19" t="s">
        <v>28</v>
      </c>
      <c r="H8" s="19" t="s">
        <v>29</v>
      </c>
    </row>
    <row r="9" spans="1:11" ht="15.75" x14ac:dyDescent="0.25">
      <c r="G9" s="27">
        <v>1650.6</v>
      </c>
      <c r="H9" s="27">
        <f>G9*3</f>
        <v>4951.7999999999993</v>
      </c>
    </row>
    <row r="12" spans="1:11" ht="47.25" x14ac:dyDescent="0.25">
      <c r="A12" s="29" t="s">
        <v>0</v>
      </c>
      <c r="B12" s="29" t="s">
        <v>1</v>
      </c>
      <c r="C12" s="29" t="s">
        <v>17</v>
      </c>
      <c r="D12" s="29" t="s">
        <v>18</v>
      </c>
      <c r="E12" s="29" t="s">
        <v>19</v>
      </c>
      <c r="F12" s="29" t="s">
        <v>20</v>
      </c>
      <c r="G12" s="28" t="s">
        <v>21</v>
      </c>
      <c r="H12" s="28" t="s">
        <v>22</v>
      </c>
    </row>
    <row r="13" spans="1:11" ht="19.5" customHeight="1" x14ac:dyDescent="0.25">
      <c r="A13" s="2" t="s">
        <v>30</v>
      </c>
      <c r="B13" s="2" t="s">
        <v>31</v>
      </c>
      <c r="C13" s="2" t="s">
        <v>32</v>
      </c>
      <c r="D13" s="2" t="s">
        <v>33</v>
      </c>
      <c r="E13" s="6" t="s">
        <v>34</v>
      </c>
      <c r="F13" s="6" t="s">
        <v>35</v>
      </c>
      <c r="G13" s="18" t="s">
        <v>36</v>
      </c>
      <c r="H13" s="18" t="s">
        <v>37</v>
      </c>
    </row>
    <row r="14" spans="1:11" ht="15.75" x14ac:dyDescent="0.25">
      <c r="G14" s="27">
        <v>427.5</v>
      </c>
      <c r="H14" s="27">
        <f>G14*3</f>
        <v>1282.5</v>
      </c>
    </row>
    <row r="15" spans="1:11" ht="15.75" x14ac:dyDescent="0.25">
      <c r="A15" s="8"/>
      <c r="B15" s="8"/>
      <c r="C15" s="8"/>
      <c r="D15" s="8"/>
      <c r="E15" s="8"/>
      <c r="F15" s="8"/>
    </row>
    <row r="17" spans="1:8" ht="18.75" customHeight="1" x14ac:dyDescent="0.25">
      <c r="A17" s="29" t="s">
        <v>0</v>
      </c>
      <c r="B17" s="29" t="s">
        <v>1</v>
      </c>
      <c r="C17" s="29" t="s">
        <v>17</v>
      </c>
      <c r="D17" s="29" t="s">
        <v>18</v>
      </c>
      <c r="E17" s="29" t="s">
        <v>19</v>
      </c>
      <c r="F17" s="29" t="s">
        <v>20</v>
      </c>
      <c r="G17" s="28" t="s">
        <v>21</v>
      </c>
      <c r="H17" s="28" t="s">
        <v>22</v>
      </c>
    </row>
    <row r="18" spans="1:8" ht="16.5" customHeight="1" x14ac:dyDescent="0.25">
      <c r="A18" s="2" t="s">
        <v>38</v>
      </c>
      <c r="B18" s="2" t="s">
        <v>39</v>
      </c>
      <c r="C18" s="2" t="s">
        <v>32</v>
      </c>
      <c r="D18" s="2" t="s">
        <v>33</v>
      </c>
      <c r="E18" s="6" t="s">
        <v>40</v>
      </c>
      <c r="F18" s="6" t="s">
        <v>41</v>
      </c>
      <c r="G18" s="18" t="s">
        <v>42</v>
      </c>
      <c r="H18" s="18" t="s">
        <v>43</v>
      </c>
    </row>
    <row r="19" spans="1:8" ht="15.75" x14ac:dyDescent="0.25">
      <c r="G19" s="27">
        <v>364.5</v>
      </c>
      <c r="H19" s="27">
        <f>G19*3</f>
        <v>1093.5</v>
      </c>
    </row>
    <row r="20" spans="1:8" ht="15.75" x14ac:dyDescent="0.25">
      <c r="A20" s="8"/>
      <c r="B20" s="8"/>
      <c r="C20" s="8"/>
      <c r="D20" s="8"/>
      <c r="E20" s="8"/>
      <c r="F20" s="8"/>
    </row>
    <row r="23" spans="1:8" ht="47.25" customHeight="1" x14ac:dyDescent="0.25">
      <c r="A23" s="29" t="s">
        <v>0</v>
      </c>
      <c r="B23" s="29" t="s">
        <v>1</v>
      </c>
      <c r="C23" s="29" t="s">
        <v>17</v>
      </c>
      <c r="D23" s="29" t="s">
        <v>18</v>
      </c>
      <c r="E23" s="29" t="s">
        <v>19</v>
      </c>
      <c r="F23" s="29" t="s">
        <v>20</v>
      </c>
      <c r="G23" s="28" t="s">
        <v>21</v>
      </c>
      <c r="H23" s="28" t="s">
        <v>22</v>
      </c>
    </row>
    <row r="24" spans="1:8" ht="19.5" customHeight="1" x14ac:dyDescent="0.25">
      <c r="A24" s="2" t="s">
        <v>44</v>
      </c>
      <c r="B24" s="2" t="s">
        <v>45</v>
      </c>
      <c r="C24" s="2" t="s">
        <v>46</v>
      </c>
      <c r="D24" s="2" t="s">
        <v>25</v>
      </c>
      <c r="E24" s="6" t="s">
        <v>47</v>
      </c>
      <c r="F24" s="6" t="s">
        <v>48</v>
      </c>
      <c r="G24" s="18" t="s">
        <v>49</v>
      </c>
      <c r="H24" s="18" t="s">
        <v>50</v>
      </c>
    </row>
    <row r="25" spans="1:8" ht="15.75" x14ac:dyDescent="0.25">
      <c r="G25" s="27">
        <v>212.25</v>
      </c>
      <c r="H25" s="27">
        <f>G25*3</f>
        <v>636.75</v>
      </c>
    </row>
    <row r="26" spans="1:8" ht="15.75" x14ac:dyDescent="0.25">
      <c r="A26" s="8"/>
      <c r="B26" s="8"/>
      <c r="C26" s="8"/>
      <c r="D26" s="8"/>
      <c r="E26" s="8"/>
      <c r="F26" s="8"/>
      <c r="G26" s="8"/>
    </row>
    <row r="27" spans="1:8" ht="15.75" x14ac:dyDescent="0.25">
      <c r="A27" s="9"/>
      <c r="B27" s="9"/>
      <c r="C27" s="9"/>
      <c r="D27" s="9"/>
      <c r="E27" s="10"/>
      <c r="F27" s="10"/>
      <c r="G27" s="11"/>
    </row>
    <row r="28" spans="1:8" ht="49.5" customHeight="1" x14ac:dyDescent="0.25">
      <c r="A28" s="29" t="s">
        <v>0</v>
      </c>
      <c r="B28" s="29" t="s">
        <v>1</v>
      </c>
      <c r="C28" s="29" t="s">
        <v>17</v>
      </c>
      <c r="D28" s="29" t="s">
        <v>18</v>
      </c>
      <c r="E28" s="29" t="s">
        <v>19</v>
      </c>
      <c r="F28" s="29" t="s">
        <v>20</v>
      </c>
      <c r="G28" s="28" t="s">
        <v>21</v>
      </c>
      <c r="H28" s="28" t="s">
        <v>22</v>
      </c>
    </row>
    <row r="29" spans="1:8" ht="16.5" customHeight="1" x14ac:dyDescent="0.25">
      <c r="A29" s="2" t="s">
        <v>51</v>
      </c>
      <c r="B29" s="2" t="s">
        <v>52</v>
      </c>
      <c r="C29" s="2" t="s">
        <v>53</v>
      </c>
      <c r="D29" s="2" t="s">
        <v>25</v>
      </c>
      <c r="E29" s="6" t="s">
        <v>54</v>
      </c>
      <c r="F29" s="6" t="s">
        <v>55</v>
      </c>
      <c r="G29" s="18" t="s">
        <v>56</v>
      </c>
      <c r="H29" s="19" t="s">
        <v>57</v>
      </c>
    </row>
    <row r="30" spans="1:8" ht="16.5" customHeight="1" x14ac:dyDescent="0.25">
      <c r="G30" s="27">
        <v>101.4</v>
      </c>
      <c r="H30" s="27">
        <f>G30*3</f>
        <v>304.20000000000005</v>
      </c>
    </row>
    <row r="32" spans="1:8" ht="15.75" x14ac:dyDescent="0.25">
      <c r="A32" s="8"/>
      <c r="B32" s="8"/>
      <c r="C32" s="8"/>
      <c r="D32" s="8"/>
      <c r="E32" s="8"/>
      <c r="F32" s="8"/>
      <c r="G32" s="8"/>
    </row>
    <row r="33" spans="1:8" ht="48" customHeight="1" x14ac:dyDescent="0.25">
      <c r="A33" s="29" t="s">
        <v>0</v>
      </c>
      <c r="B33" s="29" t="s">
        <v>1</v>
      </c>
      <c r="C33" s="29" t="s">
        <v>17</v>
      </c>
      <c r="D33" s="29" t="s">
        <v>18</v>
      </c>
      <c r="E33" s="29" t="s">
        <v>19</v>
      </c>
      <c r="F33" s="29" t="s">
        <v>20</v>
      </c>
      <c r="G33" s="28" t="s">
        <v>21</v>
      </c>
      <c r="H33" s="28" t="s">
        <v>22</v>
      </c>
    </row>
    <row r="34" spans="1:8" ht="16.5" customHeight="1" x14ac:dyDescent="0.25">
      <c r="A34" s="2" t="s">
        <v>58</v>
      </c>
      <c r="B34" s="2" t="s">
        <v>59</v>
      </c>
      <c r="C34" s="2" t="s">
        <v>60</v>
      </c>
      <c r="D34" s="2" t="s">
        <v>25</v>
      </c>
      <c r="E34" s="6" t="s">
        <v>61</v>
      </c>
      <c r="F34" s="6" t="s">
        <v>62</v>
      </c>
      <c r="G34" s="18" t="s">
        <v>63</v>
      </c>
      <c r="H34" s="19" t="s">
        <v>64</v>
      </c>
    </row>
    <row r="35" spans="1:8" ht="15.75" x14ac:dyDescent="0.25">
      <c r="G35" s="27">
        <v>921.9</v>
      </c>
      <c r="H35" s="27">
        <f>G35*3</f>
        <v>2765.7</v>
      </c>
    </row>
    <row r="38" spans="1:8" ht="47.25" x14ac:dyDescent="0.25">
      <c r="G38" s="12"/>
      <c r="H38" s="28" t="s">
        <v>65</v>
      </c>
    </row>
    <row r="39" spans="1:8" ht="15.75" x14ac:dyDescent="0.25">
      <c r="G39" s="15"/>
      <c r="H39" s="30">
        <f>H40/7.5</f>
        <v>1490.5533333333331</v>
      </c>
    </row>
    <row r="40" spans="1:8" ht="15.75" x14ac:dyDescent="0.25">
      <c r="G40" s="16"/>
      <c r="H40" s="13">
        <f>SUM(K4,H9,H14,H19,H25,H30,H35)</f>
        <v>11179.149999999998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49"/>
  <sheetViews>
    <sheetView topLeftCell="B7" zoomScaleNormal="100" workbookViewId="0">
      <selection activeCell="F14" sqref="F14"/>
    </sheetView>
  </sheetViews>
  <sheetFormatPr defaultRowHeight="15" x14ac:dyDescent="0.25"/>
  <cols>
    <col min="1" max="1" width="10" customWidth="1"/>
    <col min="2" max="2" width="15.7109375" customWidth="1"/>
    <col min="3" max="3" width="17.7109375" customWidth="1"/>
    <col min="4" max="4" width="17.85546875" customWidth="1"/>
    <col min="5" max="5" width="16.5703125" customWidth="1"/>
    <col min="6" max="6" width="14.42578125" customWidth="1"/>
    <col min="7" max="7" width="17.28515625" customWidth="1"/>
    <col min="8" max="8" width="19.85546875" customWidth="1"/>
    <col min="9" max="9" width="18.140625" customWidth="1"/>
    <col min="10" max="10" width="20.140625" customWidth="1"/>
    <col min="11" max="11" width="14.140625" customWidth="1"/>
    <col min="12" max="12" width="13.28515625" customWidth="1"/>
  </cols>
  <sheetData>
    <row r="2" spans="1:11" ht="113.25" customHeight="1" x14ac:dyDescent="0.25">
      <c r="A2" s="29" t="s">
        <v>0</v>
      </c>
      <c r="B2" s="28" t="s">
        <v>66</v>
      </c>
      <c r="C2" s="29" t="s">
        <v>67</v>
      </c>
      <c r="D2" s="29" t="s">
        <v>68</v>
      </c>
      <c r="E2" s="28" t="s">
        <v>69</v>
      </c>
      <c r="F2" s="28" t="s">
        <v>70</v>
      </c>
      <c r="G2" s="28" t="s">
        <v>71</v>
      </c>
      <c r="H2" s="28" t="s">
        <v>72</v>
      </c>
      <c r="I2" s="28" t="s">
        <v>73</v>
      </c>
      <c r="J2" s="28" t="s">
        <v>74</v>
      </c>
      <c r="K2" s="28" t="s">
        <v>75</v>
      </c>
    </row>
    <row r="3" spans="1:11" ht="33.75" customHeight="1" x14ac:dyDescent="0.25">
      <c r="A3" s="2" t="s">
        <v>11</v>
      </c>
      <c r="B3" s="7" t="s">
        <v>76</v>
      </c>
      <c r="C3" s="2" t="s">
        <v>77</v>
      </c>
      <c r="D3" s="44" t="s">
        <v>78</v>
      </c>
      <c r="E3" s="17">
        <v>34</v>
      </c>
      <c r="F3" s="17">
        <f>E3*3</f>
        <v>102</v>
      </c>
      <c r="G3" s="7" t="s">
        <v>79</v>
      </c>
      <c r="H3" s="7" t="s">
        <v>80</v>
      </c>
      <c r="I3" s="38" t="s">
        <v>81</v>
      </c>
      <c r="J3" s="51"/>
      <c r="K3" s="2" t="s">
        <v>82</v>
      </c>
    </row>
    <row r="4" spans="1:11" ht="33" customHeight="1" x14ac:dyDescent="0.25">
      <c r="A4" s="9"/>
      <c r="B4" s="11"/>
      <c r="C4" s="9"/>
      <c r="D4" s="45"/>
      <c r="E4" s="27">
        <f>E3*7.5</f>
        <v>255</v>
      </c>
      <c r="F4" s="27">
        <f>E4*3</f>
        <v>765</v>
      </c>
      <c r="G4" s="7" t="s">
        <v>83</v>
      </c>
      <c r="H4" s="18" t="s">
        <v>84</v>
      </c>
      <c r="I4" s="18" t="s">
        <v>85</v>
      </c>
      <c r="J4" s="18" t="s">
        <v>86</v>
      </c>
      <c r="K4" s="9"/>
    </row>
    <row r="5" spans="1:11" ht="50.25" customHeight="1" x14ac:dyDescent="0.25">
      <c r="A5" s="9"/>
      <c r="B5" s="11"/>
      <c r="C5" s="9"/>
      <c r="G5" s="21"/>
      <c r="H5" s="27">
        <v>554</v>
      </c>
      <c r="I5" s="27">
        <v>79.13</v>
      </c>
      <c r="J5" s="27">
        <f>I5*3</f>
        <v>237.39</v>
      </c>
      <c r="K5" s="9"/>
    </row>
    <row r="6" spans="1:11" ht="14.25" customHeight="1" x14ac:dyDescent="0.25"/>
    <row r="7" spans="1:11" ht="16.5" customHeight="1" x14ac:dyDescent="0.25"/>
    <row r="8" spans="1:11" ht="110.25" x14ac:dyDescent="0.25">
      <c r="A8" s="29" t="s">
        <v>0</v>
      </c>
      <c r="B8" s="28" t="s">
        <v>66</v>
      </c>
      <c r="C8" s="29" t="s">
        <v>67</v>
      </c>
      <c r="D8" s="29" t="s">
        <v>68</v>
      </c>
      <c r="E8" s="28" t="s">
        <v>69</v>
      </c>
      <c r="F8" s="28" t="s">
        <v>70</v>
      </c>
      <c r="G8" s="28" t="s">
        <v>71</v>
      </c>
      <c r="H8" s="28" t="s">
        <v>72</v>
      </c>
      <c r="I8" s="28" t="s">
        <v>73</v>
      </c>
      <c r="J8" s="28" t="s">
        <v>74</v>
      </c>
      <c r="K8" s="28" t="s">
        <v>75</v>
      </c>
    </row>
    <row r="9" spans="1:11" ht="30" customHeight="1" x14ac:dyDescent="0.25">
      <c r="A9" s="2" t="s">
        <v>23</v>
      </c>
      <c r="B9" s="2" t="s">
        <v>87</v>
      </c>
      <c r="C9" s="2" t="s">
        <v>88</v>
      </c>
      <c r="D9" s="46" t="s">
        <v>89</v>
      </c>
      <c r="E9" s="18" t="s">
        <v>90</v>
      </c>
      <c r="F9" s="18" t="s">
        <v>91</v>
      </c>
      <c r="G9" s="2" t="s">
        <v>92</v>
      </c>
      <c r="H9" s="2" t="s">
        <v>92</v>
      </c>
      <c r="I9" s="48" t="s">
        <v>93</v>
      </c>
      <c r="J9" s="49"/>
      <c r="K9" s="2" t="s">
        <v>82</v>
      </c>
    </row>
    <row r="10" spans="1:11" ht="21.75" customHeight="1" x14ac:dyDescent="0.25">
      <c r="D10" s="47"/>
      <c r="E10" s="20">
        <v>150</v>
      </c>
      <c r="F10" s="20">
        <f>E10*3</f>
        <v>450</v>
      </c>
      <c r="I10" s="18" t="s">
        <v>94</v>
      </c>
      <c r="J10" s="18" t="s">
        <v>95</v>
      </c>
    </row>
    <row r="11" spans="1:11" ht="33.75" customHeight="1" x14ac:dyDescent="0.25">
      <c r="D11" s="44" t="s">
        <v>96</v>
      </c>
      <c r="E11" s="30">
        <v>3</v>
      </c>
      <c r="F11" s="30">
        <v>9</v>
      </c>
      <c r="I11" s="27">
        <v>187.5</v>
      </c>
      <c r="J11" s="27">
        <f>I11*3</f>
        <v>562.5</v>
      </c>
    </row>
    <row r="12" spans="1:11" ht="35.25" customHeight="1" x14ac:dyDescent="0.25">
      <c r="D12" s="45"/>
      <c r="E12" s="27">
        <v>22.5</v>
      </c>
      <c r="F12" s="27">
        <f>E12*3</f>
        <v>67.5</v>
      </c>
    </row>
    <row r="13" spans="1:11" ht="17.25" customHeight="1" x14ac:dyDescent="0.25">
      <c r="D13" s="55" t="s">
        <v>97</v>
      </c>
      <c r="E13" s="14">
        <v>22.5</v>
      </c>
      <c r="F13" s="14">
        <v>67.5</v>
      </c>
    </row>
    <row r="14" spans="1:11" ht="47.25" customHeight="1" x14ac:dyDescent="0.25">
      <c r="D14" s="54"/>
      <c r="E14" s="27">
        <v>168.75</v>
      </c>
      <c r="F14" s="27">
        <f>E14*3</f>
        <v>506.25</v>
      </c>
      <c r="H14" s="23"/>
    </row>
    <row r="15" spans="1:11" ht="15" customHeight="1" x14ac:dyDescent="0.25"/>
    <row r="16" spans="1:11" ht="15" customHeight="1" x14ac:dyDescent="0.25"/>
    <row r="17" spans="1:11" ht="110.25" x14ac:dyDescent="0.25">
      <c r="A17" s="29" t="s">
        <v>0</v>
      </c>
      <c r="B17" s="28" t="s">
        <v>66</v>
      </c>
      <c r="C17" s="29" t="s">
        <v>67</v>
      </c>
      <c r="D17" s="29" t="s">
        <v>68</v>
      </c>
      <c r="E17" s="28" t="s">
        <v>69</v>
      </c>
      <c r="F17" s="28" t="s">
        <v>70</v>
      </c>
      <c r="G17" s="28" t="s">
        <v>71</v>
      </c>
      <c r="H17" s="28" t="s">
        <v>72</v>
      </c>
      <c r="I17" s="28" t="s">
        <v>73</v>
      </c>
      <c r="J17" s="28" t="s">
        <v>74</v>
      </c>
      <c r="K17" s="28" t="s">
        <v>75</v>
      </c>
    </row>
    <row r="18" spans="1:11" ht="33.6" customHeight="1" x14ac:dyDescent="0.25">
      <c r="A18" s="2" t="s">
        <v>30</v>
      </c>
      <c r="B18" s="7" t="s">
        <v>98</v>
      </c>
      <c r="C18" s="2" t="s">
        <v>99</v>
      </c>
      <c r="D18" s="46" t="s">
        <v>100</v>
      </c>
      <c r="E18" s="17">
        <v>9</v>
      </c>
      <c r="F18" s="17">
        <v>27</v>
      </c>
      <c r="G18" s="2" t="s">
        <v>101</v>
      </c>
      <c r="H18" s="7" t="s">
        <v>102</v>
      </c>
      <c r="I18" s="48" t="s">
        <v>103</v>
      </c>
      <c r="J18" s="49"/>
      <c r="K18" s="2" t="s">
        <v>104</v>
      </c>
    </row>
    <row r="19" spans="1:11" ht="31.5" customHeight="1" x14ac:dyDescent="0.25">
      <c r="D19" s="47"/>
      <c r="E19" s="27">
        <v>67.5</v>
      </c>
      <c r="F19" s="27">
        <f>E19*3</f>
        <v>202.5</v>
      </c>
      <c r="G19" s="7" t="s">
        <v>105</v>
      </c>
      <c r="H19" s="30">
        <v>150.9</v>
      </c>
      <c r="I19" s="30">
        <v>9</v>
      </c>
      <c r="J19" s="30">
        <v>27</v>
      </c>
      <c r="K19" s="30">
        <v>39.1</v>
      </c>
    </row>
    <row r="20" spans="1:11" ht="15.6" customHeight="1" x14ac:dyDescent="0.25">
      <c r="D20" s="46" t="s">
        <v>106</v>
      </c>
      <c r="E20" s="17">
        <v>17</v>
      </c>
      <c r="F20" s="17">
        <v>51</v>
      </c>
      <c r="H20" s="27">
        <v>1132</v>
      </c>
      <c r="I20" s="27">
        <v>67.5</v>
      </c>
      <c r="J20" s="27">
        <f>I20*3</f>
        <v>202.5</v>
      </c>
      <c r="K20" s="27">
        <v>293.25</v>
      </c>
    </row>
    <row r="21" spans="1:11" ht="30.75" customHeight="1" x14ac:dyDescent="0.25">
      <c r="D21" s="47"/>
      <c r="E21" s="22">
        <v>127.5</v>
      </c>
      <c r="F21" s="22">
        <f>E21*3</f>
        <v>382.5</v>
      </c>
    </row>
    <row r="22" spans="1:11" ht="29.25" customHeight="1" x14ac:dyDescent="0.25">
      <c r="D22" s="44" t="s">
        <v>107</v>
      </c>
      <c r="E22" s="14">
        <v>13</v>
      </c>
      <c r="F22" s="14">
        <v>39</v>
      </c>
    </row>
    <row r="23" spans="1:11" ht="15.75" x14ac:dyDescent="0.25">
      <c r="D23" s="45"/>
      <c r="E23" s="27">
        <v>97.5</v>
      </c>
      <c r="F23" s="27">
        <f>E23*3</f>
        <v>292.5</v>
      </c>
    </row>
    <row r="24" spans="1:11" ht="15.75" x14ac:dyDescent="0.25">
      <c r="A24" s="9"/>
      <c r="B24" s="9"/>
      <c r="C24" s="9"/>
      <c r="K24" s="9"/>
    </row>
    <row r="26" spans="1:11" ht="110.25" customHeight="1" x14ac:dyDescent="0.25">
      <c r="A26" s="29" t="s">
        <v>0</v>
      </c>
      <c r="B26" s="28" t="s">
        <v>66</v>
      </c>
      <c r="C26" s="29" t="s">
        <v>67</v>
      </c>
      <c r="D26" s="29" t="s">
        <v>68</v>
      </c>
      <c r="E26" s="28" t="s">
        <v>69</v>
      </c>
      <c r="F26" s="28" t="s">
        <v>70</v>
      </c>
      <c r="G26" s="28" t="s">
        <v>71</v>
      </c>
      <c r="H26" s="28" t="s">
        <v>72</v>
      </c>
      <c r="I26" s="28" t="s">
        <v>73</v>
      </c>
      <c r="J26" s="28" t="s">
        <v>74</v>
      </c>
      <c r="K26" s="28" t="s">
        <v>75</v>
      </c>
    </row>
    <row r="27" spans="1:11" ht="31.5" customHeight="1" x14ac:dyDescent="0.25">
      <c r="A27" s="2" t="s">
        <v>38</v>
      </c>
      <c r="B27" s="7" t="s">
        <v>108</v>
      </c>
      <c r="C27" s="2" t="s">
        <v>109</v>
      </c>
      <c r="D27" s="46" t="s">
        <v>110</v>
      </c>
      <c r="E27" s="14">
        <v>4.5</v>
      </c>
      <c r="F27" s="14">
        <f>E27*3</f>
        <v>13.5</v>
      </c>
      <c r="G27" s="7" t="s">
        <v>111</v>
      </c>
      <c r="H27" s="7" t="s">
        <v>102</v>
      </c>
      <c r="I27" s="38" t="s">
        <v>112</v>
      </c>
      <c r="J27" s="50"/>
      <c r="K27" s="2" t="s">
        <v>82</v>
      </c>
    </row>
    <row r="28" spans="1:11" ht="31.5" customHeight="1" x14ac:dyDescent="0.25">
      <c r="D28" s="47"/>
      <c r="E28" s="27">
        <f>E27*7.5</f>
        <v>33.75</v>
      </c>
      <c r="F28" s="27">
        <f>E28*3</f>
        <v>101.25</v>
      </c>
      <c r="G28" s="7" t="s">
        <v>113</v>
      </c>
      <c r="H28" s="30">
        <v>178</v>
      </c>
      <c r="I28" s="30">
        <v>8</v>
      </c>
      <c r="J28" s="30">
        <v>24</v>
      </c>
    </row>
    <row r="29" spans="1:11" ht="15.75" x14ac:dyDescent="0.25">
      <c r="A29" s="9"/>
      <c r="B29" s="9"/>
      <c r="C29" s="9"/>
      <c r="D29" s="44" t="s">
        <v>114</v>
      </c>
      <c r="E29" s="30">
        <v>18</v>
      </c>
      <c r="F29" s="30">
        <v>54</v>
      </c>
      <c r="H29" s="27">
        <v>1335</v>
      </c>
      <c r="I29" s="27">
        <v>60</v>
      </c>
      <c r="J29" s="27">
        <f>I29*3</f>
        <v>180</v>
      </c>
    </row>
    <row r="30" spans="1:11" ht="31.5" customHeight="1" x14ac:dyDescent="0.25">
      <c r="D30" s="45"/>
      <c r="E30" s="27">
        <f>E29*7.5</f>
        <v>135</v>
      </c>
      <c r="F30" s="27">
        <f>E30*3</f>
        <v>405</v>
      </c>
      <c r="I30" s="38" t="s">
        <v>115</v>
      </c>
      <c r="J30" s="50"/>
    </row>
    <row r="31" spans="1:11" ht="49.9" customHeight="1" x14ac:dyDescent="0.25">
      <c r="D31" s="26" t="s">
        <v>116</v>
      </c>
      <c r="E31" s="54" t="s">
        <v>117</v>
      </c>
      <c r="F31" s="54"/>
      <c r="I31" s="30">
        <v>9.9499999999999993</v>
      </c>
      <c r="J31" s="30">
        <v>29.85</v>
      </c>
    </row>
    <row r="32" spans="1:11" ht="18.75" customHeight="1" x14ac:dyDescent="0.25">
      <c r="I32" s="27">
        <v>74.63</v>
      </c>
      <c r="J32" s="27">
        <f>I32*3</f>
        <v>223.89</v>
      </c>
    </row>
    <row r="33" spans="1:12" ht="14.25" customHeight="1" x14ac:dyDescent="0.25"/>
    <row r="34" spans="1:12" ht="14.25" customHeight="1" x14ac:dyDescent="0.25"/>
    <row r="35" spans="1:12" ht="110.25" customHeight="1" x14ac:dyDescent="0.25">
      <c r="A35" s="29" t="s">
        <v>0</v>
      </c>
      <c r="B35" s="28" t="s">
        <v>66</v>
      </c>
      <c r="C35" s="29" t="s">
        <v>67</v>
      </c>
      <c r="D35" s="29" t="s">
        <v>68</v>
      </c>
      <c r="E35" s="28" t="s">
        <v>69</v>
      </c>
      <c r="F35" s="28" t="s">
        <v>70</v>
      </c>
      <c r="G35" s="28" t="s">
        <v>71</v>
      </c>
      <c r="H35" s="28" t="s">
        <v>72</v>
      </c>
      <c r="I35" s="28" t="s">
        <v>73</v>
      </c>
      <c r="J35" s="28" t="s">
        <v>74</v>
      </c>
      <c r="K35" s="28" t="s">
        <v>75</v>
      </c>
    </row>
    <row r="36" spans="1:12" ht="31.5" x14ac:dyDescent="0.25">
      <c r="A36" s="2" t="s">
        <v>44</v>
      </c>
      <c r="B36" s="7" t="s">
        <v>118</v>
      </c>
      <c r="C36" s="2" t="s">
        <v>119</v>
      </c>
      <c r="D36" s="44" t="s">
        <v>120</v>
      </c>
      <c r="E36" s="14">
        <v>3.5</v>
      </c>
      <c r="F36" s="14">
        <f>E36*3</f>
        <v>10.5</v>
      </c>
      <c r="G36" s="7" t="s">
        <v>121</v>
      </c>
      <c r="H36" s="7" t="s">
        <v>102</v>
      </c>
      <c r="I36" s="48" t="s">
        <v>122</v>
      </c>
      <c r="J36" s="49"/>
      <c r="K36" s="2" t="s">
        <v>82</v>
      </c>
    </row>
    <row r="37" spans="1:12" ht="32.25" customHeight="1" x14ac:dyDescent="0.25">
      <c r="D37" s="45"/>
      <c r="E37" s="27">
        <f>E36*7.5</f>
        <v>26.25</v>
      </c>
      <c r="F37" s="27">
        <f>E37*3</f>
        <v>78.75</v>
      </c>
      <c r="G37" s="7" t="s">
        <v>123</v>
      </c>
      <c r="H37" s="30">
        <v>309.7</v>
      </c>
      <c r="I37" s="30">
        <v>12.95</v>
      </c>
      <c r="J37" s="30">
        <f>I37*3</f>
        <v>38.849999999999994</v>
      </c>
    </row>
    <row r="38" spans="1:12" ht="51" customHeight="1" x14ac:dyDescent="0.25">
      <c r="D38" s="28" t="s">
        <v>124</v>
      </c>
      <c r="E38" s="52" t="s">
        <v>125</v>
      </c>
      <c r="F38" s="53"/>
      <c r="H38" s="31">
        <v>2318</v>
      </c>
      <c r="I38" s="27">
        <f>I37*7.5</f>
        <v>97.125</v>
      </c>
      <c r="J38" s="27">
        <f>I38*3</f>
        <v>291.375</v>
      </c>
    </row>
    <row r="39" spans="1:12" ht="36.75" customHeight="1" x14ac:dyDescent="0.25">
      <c r="D39" s="44" t="s">
        <v>126</v>
      </c>
      <c r="E39" s="30" t="s">
        <v>127</v>
      </c>
      <c r="F39" s="30">
        <v>57.36</v>
      </c>
      <c r="I39" s="48" t="s">
        <v>128</v>
      </c>
      <c r="J39" s="49"/>
    </row>
    <row r="40" spans="1:12" ht="15.75" x14ac:dyDescent="0.25">
      <c r="D40" s="45"/>
      <c r="E40" s="27">
        <v>143.4</v>
      </c>
      <c r="F40" s="27">
        <f>E40*3</f>
        <v>430.20000000000005</v>
      </c>
      <c r="I40" s="30">
        <v>14.2</v>
      </c>
      <c r="J40" s="30">
        <f>I40*3</f>
        <v>42.599999999999994</v>
      </c>
    </row>
    <row r="41" spans="1:12" ht="15.75" x14ac:dyDescent="0.25">
      <c r="I41" s="27">
        <f>I40*7.5</f>
        <v>106.5</v>
      </c>
      <c r="J41" s="27">
        <f>I41*3</f>
        <v>319.5</v>
      </c>
    </row>
    <row r="42" spans="1:12" ht="13.5" customHeight="1" x14ac:dyDescent="0.25"/>
    <row r="44" spans="1:12" ht="80.25" customHeight="1" x14ac:dyDescent="0.25">
      <c r="E44" s="35" t="s">
        <v>129</v>
      </c>
      <c r="F44" s="36"/>
      <c r="G44" s="35" t="s">
        <v>130</v>
      </c>
      <c r="H44" s="36"/>
      <c r="I44" s="38" t="s">
        <v>131</v>
      </c>
      <c r="J44" s="39"/>
      <c r="K44" s="28" t="s">
        <v>132</v>
      </c>
      <c r="L44" s="28" t="s">
        <v>133</v>
      </c>
    </row>
    <row r="45" spans="1:12" ht="18" customHeight="1" x14ac:dyDescent="0.25">
      <c r="E45" s="40">
        <v>490.86</v>
      </c>
      <c r="F45" s="41"/>
      <c r="G45" s="37">
        <v>711.8</v>
      </c>
      <c r="H45" s="37"/>
      <c r="I45" s="37">
        <v>268.95</v>
      </c>
      <c r="J45" s="37"/>
      <c r="K45" s="30">
        <v>39.1</v>
      </c>
      <c r="L45" s="30">
        <f>SUM(E45,G45,I45,K45)</f>
        <v>1510.7099999999998</v>
      </c>
    </row>
    <row r="46" spans="1:12" ht="15.75" x14ac:dyDescent="0.25">
      <c r="E46" s="42">
        <f>SUM(F4,F10,F12,F14,F19,F21,F23,F28,F30,F37,F40)</f>
        <v>3681.45</v>
      </c>
      <c r="F46" s="43"/>
      <c r="G46" s="34">
        <f>H5+H20+H29+H38</f>
        <v>5339</v>
      </c>
      <c r="H46" s="34"/>
      <c r="I46" s="34">
        <f>J5+J11+J20+J29+J32+J38+J41</f>
        <v>2017.1549999999997</v>
      </c>
      <c r="J46" s="34"/>
      <c r="K46" s="27">
        <v>293.25</v>
      </c>
      <c r="L46" s="27">
        <f>SUM(E46,G46,I46,K46)</f>
        <v>11330.855</v>
      </c>
    </row>
    <row r="49" ht="15.75" customHeight="1" x14ac:dyDescent="0.25"/>
  </sheetData>
  <mergeCells count="29">
    <mergeCell ref="D3:D4"/>
    <mergeCell ref="I3:J3"/>
    <mergeCell ref="I36:J36"/>
    <mergeCell ref="D29:D30"/>
    <mergeCell ref="E38:F38"/>
    <mergeCell ref="E31:F31"/>
    <mergeCell ref="D36:D37"/>
    <mergeCell ref="D27:D28"/>
    <mergeCell ref="I27:J27"/>
    <mergeCell ref="I18:J18"/>
    <mergeCell ref="D11:D12"/>
    <mergeCell ref="I9:J9"/>
    <mergeCell ref="D9:D10"/>
    <mergeCell ref="D13:D14"/>
    <mergeCell ref="D39:D40"/>
    <mergeCell ref="D18:D19"/>
    <mergeCell ref="D20:D21"/>
    <mergeCell ref="D22:D23"/>
    <mergeCell ref="I39:J39"/>
    <mergeCell ref="I30:J30"/>
    <mergeCell ref="I46:J46"/>
    <mergeCell ref="E44:F44"/>
    <mergeCell ref="G44:H44"/>
    <mergeCell ref="G45:H45"/>
    <mergeCell ref="G46:H46"/>
    <mergeCell ref="I44:J44"/>
    <mergeCell ref="I45:J45"/>
    <mergeCell ref="E45:F45"/>
    <mergeCell ref="E46:F46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6"/>
  <sheetViews>
    <sheetView workbookViewId="0">
      <selection activeCell="C11" sqref="C11"/>
    </sheetView>
  </sheetViews>
  <sheetFormatPr defaultRowHeight="15" x14ac:dyDescent="0.25"/>
  <cols>
    <col min="1" max="1" width="14.7109375" customWidth="1"/>
    <col min="2" max="2" width="17.5703125" customWidth="1"/>
    <col min="3" max="3" width="12.85546875" customWidth="1"/>
    <col min="4" max="4" width="11.7109375" bestFit="1" customWidth="1"/>
  </cols>
  <sheetData>
    <row r="2" spans="1:6" ht="63" x14ac:dyDescent="0.25">
      <c r="A2" s="28" t="s">
        <v>134</v>
      </c>
      <c r="B2" s="28" t="s">
        <v>135</v>
      </c>
      <c r="C2" s="28" t="s">
        <v>136</v>
      </c>
      <c r="D2" s="28" t="s">
        <v>137</v>
      </c>
    </row>
    <row r="3" spans="1:6" ht="15.75" x14ac:dyDescent="0.25">
      <c r="A3" s="30">
        <v>1490.55</v>
      </c>
      <c r="B3" s="30">
        <v>1510.71</v>
      </c>
      <c r="C3" s="30">
        <f>SUM(A3,B3)</f>
        <v>3001.26</v>
      </c>
      <c r="D3" s="14">
        <f>4000-C3</f>
        <v>998.73999999999978</v>
      </c>
    </row>
    <row r="4" spans="1:6" ht="15.75" x14ac:dyDescent="0.25">
      <c r="A4" s="27">
        <v>11179.15</v>
      </c>
      <c r="B4" s="27">
        <v>11330.86</v>
      </c>
      <c r="C4" s="27">
        <f>SUM(A4,B4)</f>
        <v>22510.010000000002</v>
      </c>
      <c r="D4" s="27">
        <f>30000-C4</f>
        <v>7489.989999999998</v>
      </c>
    </row>
    <row r="6" spans="1:6" x14ac:dyDescent="0.25">
      <c r="F6" s="2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Troškovi prijevoza</vt:lpstr>
      <vt:lpstr>Troškovi smještaja, hrane itd.</vt:lpstr>
      <vt:lpstr>Ukupni troškovi puta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B B</cp:lastModifiedBy>
  <cp:revision/>
  <dcterms:created xsi:type="dcterms:W3CDTF">2016-12-05T16:27:58Z</dcterms:created>
  <dcterms:modified xsi:type="dcterms:W3CDTF">2018-12-10T21:10:10Z</dcterms:modified>
  <cp:category/>
  <cp:contentStatus/>
</cp:coreProperties>
</file>